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55" yWindow="5160" windowWidth="12120" windowHeight="4695" tabRatio="341"/>
  </bookViews>
  <sheets>
    <sheet name="riepilogo" sheetId="21" r:id="rId1"/>
  </sheets>
  <calcPr calcId="145621"/>
</workbook>
</file>

<file path=xl/calcChain.xml><?xml version="1.0" encoding="utf-8"?>
<calcChain xmlns="http://schemas.openxmlformats.org/spreadsheetml/2006/main">
  <c r="V25" i="21" l="1"/>
  <c r="V26" i="21"/>
  <c r="V27" i="21"/>
  <c r="V28" i="21"/>
  <c r="V24" i="21"/>
  <c r="V14" i="21"/>
  <c r="V15" i="21"/>
  <c r="V16" i="21"/>
  <c r="V17" i="21"/>
  <c r="V18" i="21"/>
  <c r="V19" i="21"/>
  <c r="V13" i="21"/>
  <c r="V5" i="21"/>
  <c r="V6" i="21"/>
  <c r="V7" i="21"/>
  <c r="V8" i="21"/>
  <c r="V4" i="21"/>
  <c r="G53" i="21" l="1"/>
  <c r="G51" i="21"/>
  <c r="S29" i="21"/>
  <c r="T29" i="21"/>
  <c r="U29" i="21"/>
  <c r="R29" i="21"/>
  <c r="S20" i="21"/>
  <c r="T20" i="21"/>
  <c r="U20" i="21"/>
  <c r="R20" i="21"/>
  <c r="S9" i="21"/>
  <c r="T9" i="21"/>
  <c r="T33" i="21" s="1"/>
  <c r="U9" i="21"/>
  <c r="U33" i="21" s="1"/>
  <c r="R9" i="21"/>
  <c r="J29" i="21"/>
  <c r="K29" i="21"/>
  <c r="I29" i="21"/>
  <c r="Q25" i="21"/>
  <c r="Q27" i="21"/>
  <c r="Q26" i="21"/>
  <c r="Q28" i="21"/>
  <c r="Q24" i="21"/>
  <c r="Q14" i="21"/>
  <c r="Q15" i="21"/>
  <c r="Q16" i="21"/>
  <c r="Q17" i="21"/>
  <c r="Q18" i="21"/>
  <c r="Q19" i="21"/>
  <c r="Q13" i="21"/>
  <c r="Q5" i="21"/>
  <c r="Q6" i="21"/>
  <c r="Q7" i="21"/>
  <c r="Q8" i="21"/>
  <c r="Q4" i="21"/>
  <c r="N35" i="21"/>
  <c r="O35" i="21"/>
  <c r="J35" i="21"/>
  <c r="K35" i="21"/>
  <c r="N29" i="21"/>
  <c r="O29" i="21"/>
  <c r="N20" i="21"/>
  <c r="O20" i="21"/>
  <c r="I20" i="21"/>
  <c r="J20" i="21"/>
  <c r="K20" i="21"/>
  <c r="V29" i="21" l="1"/>
  <c r="V20" i="21"/>
  <c r="R33" i="21"/>
  <c r="V9" i="21"/>
  <c r="S33" i="21"/>
  <c r="I9" i="21"/>
  <c r="I32" i="21" s="1"/>
  <c r="C49" i="21"/>
  <c r="G49" i="21"/>
  <c r="V33" i="21" l="1"/>
  <c r="J9" i="21"/>
  <c r="H30" i="21"/>
  <c r="H32" i="21"/>
  <c r="G35" i="21"/>
  <c r="H35" i="21"/>
  <c r="I35" i="21"/>
  <c r="L35" i="21"/>
  <c r="M35" i="21"/>
  <c r="P35" i="21"/>
  <c r="F35" i="21"/>
  <c r="Z29" i="21"/>
  <c r="Z9" i="21"/>
  <c r="Z20" i="21"/>
  <c r="AA9" i="21"/>
  <c r="AA20" i="21"/>
  <c r="AA29" i="21"/>
  <c r="AA35" i="21"/>
  <c r="D29" i="21"/>
  <c r="D32" i="21" s="1"/>
  <c r="C29" i="21"/>
  <c r="C32" i="21" s="1"/>
  <c r="E29" i="21"/>
  <c r="E30" i="21" s="1"/>
  <c r="F29" i="21"/>
  <c r="F30" i="21" s="1"/>
  <c r="G29" i="21"/>
  <c r="L29" i="21"/>
  <c r="L32" i="21" s="1"/>
  <c r="M29" i="21"/>
  <c r="M32" i="21" s="1"/>
  <c r="P29" i="21"/>
  <c r="U30" i="21"/>
  <c r="W29" i="21"/>
  <c r="X29" i="21"/>
  <c r="Y29" i="21"/>
  <c r="D53" i="21"/>
  <c r="C53" i="21"/>
  <c r="D51" i="21"/>
  <c r="C51" i="21"/>
  <c r="U49" i="21"/>
  <c r="U47" i="21"/>
  <c r="G47" i="21"/>
  <c r="C47" i="21"/>
  <c r="E45" i="21"/>
  <c r="D45" i="21"/>
  <c r="C45" i="21"/>
  <c r="E43" i="21"/>
  <c r="D43" i="21"/>
  <c r="C43" i="21"/>
  <c r="C9" i="21"/>
  <c r="C10" i="21" s="1"/>
  <c r="C20" i="21"/>
  <c r="C23" i="21" s="1"/>
  <c r="G9" i="21"/>
  <c r="G20" i="21"/>
  <c r="G21" i="21" s="1"/>
  <c r="U35" i="21"/>
  <c r="V35" i="21" s="1"/>
  <c r="W9" i="21"/>
  <c r="W20" i="21"/>
  <c r="F9" i="21"/>
  <c r="F12" i="21" s="1"/>
  <c r="F20" i="21"/>
  <c r="F23" i="21" s="1"/>
  <c r="L20" i="21"/>
  <c r="L21" i="21" s="1"/>
  <c r="D9" i="21"/>
  <c r="D10" i="21" s="1"/>
  <c r="E9" i="21"/>
  <c r="E10" i="21" s="1"/>
  <c r="H9" i="21"/>
  <c r="U10" i="21"/>
  <c r="X9" i="21"/>
  <c r="Y9" i="21"/>
  <c r="D20" i="21"/>
  <c r="D23" i="21" s="1"/>
  <c r="E20" i="21"/>
  <c r="E23" i="21" s="1"/>
  <c r="H20" i="21"/>
  <c r="M20" i="21"/>
  <c r="P20" i="21"/>
  <c r="U21" i="21"/>
  <c r="X20" i="21"/>
  <c r="Y20" i="21"/>
  <c r="C35" i="21"/>
  <c r="D35" i="21"/>
  <c r="E35" i="21"/>
  <c r="Y35" i="21"/>
  <c r="G32" i="21"/>
  <c r="Y30" i="21" l="1"/>
  <c r="Z33" i="21"/>
  <c r="V34" i="21"/>
  <c r="V36" i="21"/>
  <c r="F10" i="21"/>
  <c r="Q35" i="21"/>
  <c r="G30" i="21"/>
  <c r="Q29" i="21"/>
  <c r="Q20" i="21"/>
  <c r="H33" i="21"/>
  <c r="G12" i="21"/>
  <c r="N9" i="21"/>
  <c r="H10" i="21"/>
  <c r="L9" i="21"/>
  <c r="L10" i="21" s="1"/>
  <c r="L12" i="21"/>
  <c r="K9" i="21"/>
  <c r="K33" i="21" s="1"/>
  <c r="J32" i="21"/>
  <c r="J33" i="21"/>
  <c r="L23" i="21"/>
  <c r="P30" i="21"/>
  <c r="F32" i="21"/>
  <c r="U32" i="21"/>
  <c r="U12" i="21"/>
  <c r="Y10" i="21"/>
  <c r="G23" i="21"/>
  <c r="L30" i="21"/>
  <c r="F33" i="21"/>
  <c r="F36" i="21" s="1"/>
  <c r="F21" i="21"/>
  <c r="U23" i="21"/>
  <c r="W33" i="21"/>
  <c r="Y33" i="21"/>
  <c r="Y34" i="21" s="1"/>
  <c r="Y21" i="21"/>
  <c r="C12" i="21"/>
  <c r="C30" i="21"/>
  <c r="E32" i="21"/>
  <c r="C21" i="21"/>
  <c r="D21" i="21"/>
  <c r="E33" i="21"/>
  <c r="E34" i="21" s="1"/>
  <c r="I33" i="21"/>
  <c r="X33" i="21"/>
  <c r="E12" i="21"/>
  <c r="D12" i="21"/>
  <c r="H12" i="21"/>
  <c r="G33" i="21"/>
  <c r="G10" i="21"/>
  <c r="E21" i="21"/>
  <c r="D33" i="21"/>
  <c r="D36" i="21" s="1"/>
  <c r="D30" i="21"/>
  <c r="C33" i="21"/>
  <c r="AA33" i="21"/>
  <c r="F34" i="21" l="1"/>
  <c r="J36" i="21"/>
  <c r="J34" i="21"/>
  <c r="K36" i="21"/>
  <c r="K34" i="21"/>
  <c r="L33" i="21"/>
  <c r="L36" i="21" s="1"/>
  <c r="K32" i="21"/>
  <c r="N33" i="21"/>
  <c r="N32" i="21"/>
  <c r="P9" i="21"/>
  <c r="O9" i="21"/>
  <c r="M12" i="21"/>
  <c r="M9" i="21"/>
  <c r="M33" i="21" s="1"/>
  <c r="Q30" i="21"/>
  <c r="Q21" i="21"/>
  <c r="D34" i="21"/>
  <c r="E36" i="21"/>
  <c r="I36" i="21"/>
  <c r="I34" i="21"/>
  <c r="H34" i="21"/>
  <c r="H36" i="21"/>
  <c r="G36" i="21"/>
  <c r="G34" i="21"/>
  <c r="C36" i="21"/>
  <c r="C34" i="21"/>
  <c r="R36" i="21" l="1"/>
  <c r="Q9" i="21"/>
  <c r="L34" i="21"/>
  <c r="P32" i="21"/>
  <c r="P33" i="21"/>
  <c r="N34" i="21"/>
  <c r="N36" i="21"/>
  <c r="M10" i="21"/>
  <c r="O32" i="21"/>
  <c r="O33" i="21"/>
  <c r="Q33" i="21" l="1"/>
  <c r="R34" i="21"/>
  <c r="S36" i="21"/>
  <c r="M36" i="21"/>
  <c r="M34" i="21"/>
  <c r="O36" i="21"/>
  <c r="O34" i="21"/>
  <c r="Q10" i="21"/>
  <c r="P36" i="21"/>
  <c r="P34" i="21"/>
  <c r="T36" i="21" l="1"/>
  <c r="S34" i="21"/>
  <c r="Q34" i="21"/>
  <c r="Q36" i="21"/>
  <c r="T34" i="21" l="1"/>
  <c r="U34" i="21" l="1"/>
  <c r="U36" i="21"/>
</calcChain>
</file>

<file path=xl/sharedStrings.xml><?xml version="1.0" encoding="utf-8"?>
<sst xmlns="http://schemas.openxmlformats.org/spreadsheetml/2006/main" count="92" uniqueCount="65">
  <si>
    <t>TOTALE</t>
  </si>
  <si>
    <t>Aosta</t>
  </si>
  <si>
    <t>Arvier</t>
  </si>
  <si>
    <t>Aymavilles</t>
  </si>
  <si>
    <t>Brusson</t>
  </si>
  <si>
    <t>Châtillon</t>
  </si>
  <si>
    <t>Etroubles</t>
  </si>
  <si>
    <t>Gaby</t>
  </si>
  <si>
    <t>Nus</t>
  </si>
  <si>
    <t>Valpelline</t>
  </si>
  <si>
    <t>Verrès</t>
  </si>
  <si>
    <t>Villeneuve</t>
  </si>
  <si>
    <t>Camoscio</t>
  </si>
  <si>
    <t>Capriolo</t>
  </si>
  <si>
    <t>Lepre e.</t>
  </si>
  <si>
    <t>Coturnice</t>
  </si>
  <si>
    <t>Specie</t>
  </si>
  <si>
    <t>AV</t>
  </si>
  <si>
    <t>MV</t>
  </si>
  <si>
    <t>BV</t>
  </si>
  <si>
    <t>Rimanenza</t>
  </si>
  <si>
    <t>Forcello II° periodo</t>
  </si>
  <si>
    <t>P.S.Didier</t>
  </si>
  <si>
    <t>Antey</t>
  </si>
  <si>
    <t>P.S.Martin</t>
  </si>
  <si>
    <t>Forcello I° periodo</t>
  </si>
  <si>
    <t>Tetti  abbatt.</t>
  </si>
  <si>
    <t>Stazioni Forestali</t>
  </si>
  <si>
    <t>Volpe battuta</t>
  </si>
  <si>
    <t>Cingh. Battuta</t>
  </si>
  <si>
    <t>Volpe alla cerca</t>
  </si>
  <si>
    <t>Sarre (Comune)</t>
  </si>
  <si>
    <t xml:space="preserve">Cervo </t>
  </si>
  <si>
    <t>% prelievo</t>
  </si>
  <si>
    <t>Generale</t>
  </si>
  <si>
    <t>TOTALE gen.</t>
  </si>
  <si>
    <t>Jovençan (Com)</t>
  </si>
  <si>
    <t>Forcello</t>
  </si>
  <si>
    <t>Aziende</t>
  </si>
  <si>
    <t xml:space="preserve"> Mont-Blanc</t>
  </si>
  <si>
    <t>%prelievo</t>
  </si>
  <si>
    <t>Tetto abbatt.</t>
  </si>
  <si>
    <t>Becca di Tey</t>
  </si>
  <si>
    <t>Grand Avert</t>
  </si>
  <si>
    <t>Riassunto  forcello</t>
  </si>
  <si>
    <t>Cingh.  metodi selettivi</t>
  </si>
  <si>
    <t>Cingh. Vagante</t>
  </si>
  <si>
    <t>Fontainemore(Com)</t>
  </si>
  <si>
    <t>Cingh. Braccata</t>
  </si>
  <si>
    <t>UFFICIO PER LA FAUNA SELVATICA - STAGIONE VENATORIA 2022/2023</t>
  </si>
  <si>
    <t>Cingh. Vagante dal 29/10 al 15/12</t>
  </si>
  <si>
    <t>Coturnice Distretto 1</t>
  </si>
  <si>
    <t>Coturnice Distretto 2</t>
  </si>
  <si>
    <t>Coturnice Distretto 3</t>
  </si>
  <si>
    <t>Coturnice Distretto 4</t>
  </si>
  <si>
    <t>Riassunto Coturnice</t>
  </si>
  <si>
    <t>Forcello I° periodo     ZPS Val Ferret</t>
  </si>
  <si>
    <t>Forcello I° periodo    ZPS M Emilius Zona A</t>
  </si>
  <si>
    <t>Forcello I° periodo    ZPS M Emilius zona B</t>
  </si>
  <si>
    <t>Forcello I° periodo    ZPS M Emilius Zona C</t>
  </si>
  <si>
    <t>Forcello II° periodo   ZPS Val Ferret</t>
  </si>
  <si>
    <t>Forcello II° periodo   ZPS M Emilius Zona A</t>
  </si>
  <si>
    <t>Forcello II° periodo    ZPS M Emilius Zona B</t>
  </si>
  <si>
    <t>Forcello II° periodo    ZPS M Emilius Zona C</t>
  </si>
  <si>
    <r>
      <t xml:space="preserve">ELABORAZIONE DI MARTEDI 17/01/2023.   In </t>
    </r>
    <r>
      <rPr>
        <b/>
        <sz val="10"/>
        <color indexed="14"/>
        <rFont val="Arial"/>
        <family val="2"/>
      </rPr>
      <t>fucsia</t>
    </r>
    <r>
      <rPr>
        <sz val="10"/>
        <color indexed="14"/>
        <rFont val="Arial"/>
        <family val="2"/>
      </rPr>
      <t xml:space="preserve"> </t>
    </r>
    <r>
      <rPr>
        <sz val="10"/>
        <rFont val="Arial"/>
        <family val="2"/>
      </rPr>
      <t xml:space="preserve">i totali dei comprensori dove la caccia è chiusa per il raggiungimento del tetto.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</si>
</sst>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%"/>
    <numFmt numFmtId="165" formatCode="0_ ;[Red]\-0\ "/>
    <numFmt numFmtId="166" formatCode="0.0%"/>
  </numFmts>
  <fonts count="1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58"/>
      <name val="Tahoma"/>
      <family val="2"/>
    </font>
    <font>
      <b/>
      <sz val="9"/>
      <color indexed="63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Tahoma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58"/>
      <name val="Arial"/>
      <family val="2"/>
    </font>
    <font>
      <sz val="8"/>
      <name val="Arial"/>
      <family val="2"/>
    </font>
    <font>
      <b/>
      <sz val="9"/>
      <color indexed="6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3" fillId="0" borderId="0" xfId="0" applyFont="1"/>
    <xf numFmtId="0" fontId="3" fillId="2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9" fontId="3" fillId="0" borderId="0" xfId="0" applyNumberFormat="1" applyFont="1"/>
    <xf numFmtId="0" fontId="2" fillId="0" borderId="0" xfId="0" applyFont="1" applyFill="1"/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5" borderId="8" xfId="0" applyFont="1" applyFill="1" applyBorder="1"/>
    <xf numFmtId="0" fontId="2" fillId="5" borderId="9" xfId="0" applyFont="1" applyFill="1" applyBorder="1"/>
    <xf numFmtId="0" fontId="6" fillId="5" borderId="6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6" borderId="12" xfId="0" applyFont="1" applyFill="1" applyBorder="1"/>
    <xf numFmtId="0" fontId="6" fillId="6" borderId="12" xfId="0" applyFont="1" applyFill="1" applyBorder="1" applyAlignment="1">
      <alignment horizontal="center"/>
    </xf>
    <xf numFmtId="0" fontId="2" fillId="5" borderId="13" xfId="0" applyFont="1" applyFill="1" applyBorder="1"/>
    <xf numFmtId="0" fontId="7" fillId="5" borderId="14" xfId="0" applyFont="1" applyFill="1" applyBorder="1"/>
    <xf numFmtId="0" fontId="8" fillId="5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0" fontId="11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wrapText="1"/>
    </xf>
    <xf numFmtId="0" fontId="10" fillId="3" borderId="2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left"/>
    </xf>
    <xf numFmtId="0" fontId="9" fillId="7" borderId="24" xfId="0" applyFont="1" applyFill="1" applyBorder="1" applyAlignment="1">
      <alignment horizontal="center" wrapText="1"/>
    </xf>
    <xf numFmtId="0" fontId="9" fillId="7" borderId="20" xfId="0" applyFont="1" applyFill="1" applyBorder="1" applyAlignment="1">
      <alignment horizontal="center" wrapText="1"/>
    </xf>
    <xf numFmtId="0" fontId="10" fillId="7" borderId="20" xfId="0" applyFont="1" applyFill="1" applyBorder="1" applyAlignment="1">
      <alignment horizontal="center" wrapText="1"/>
    </xf>
    <xf numFmtId="0" fontId="11" fillId="7" borderId="20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left"/>
    </xf>
    <xf numFmtId="0" fontId="9" fillId="7" borderId="19" xfId="0" applyFont="1" applyFill="1" applyBorder="1" applyAlignment="1">
      <alignment horizontal="center" wrapText="1"/>
    </xf>
    <xf numFmtId="0" fontId="9" fillId="7" borderId="12" xfId="0" applyFont="1" applyFill="1" applyBorder="1" applyAlignment="1">
      <alignment horizontal="center" wrapText="1"/>
    </xf>
    <xf numFmtId="0" fontId="10" fillId="7" borderId="12" xfId="0" applyFont="1" applyFill="1" applyBorder="1" applyAlignment="1">
      <alignment horizontal="center" wrapText="1"/>
    </xf>
    <xf numFmtId="0" fontId="11" fillId="7" borderId="12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left"/>
    </xf>
    <xf numFmtId="0" fontId="2" fillId="7" borderId="1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center" wrapText="1"/>
    </xf>
    <xf numFmtId="0" fontId="9" fillId="4" borderId="17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1" fillId="4" borderId="1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left"/>
    </xf>
    <xf numFmtId="0" fontId="9" fillId="4" borderId="19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1" fillId="4" borderId="12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left"/>
    </xf>
    <xf numFmtId="0" fontId="9" fillId="4" borderId="22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30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left"/>
    </xf>
    <xf numFmtId="0" fontId="13" fillId="3" borderId="3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left"/>
    </xf>
    <xf numFmtId="0" fontId="8" fillId="8" borderId="33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left"/>
    </xf>
    <xf numFmtId="9" fontId="8" fillId="8" borderId="12" xfId="0" applyNumberFormat="1" applyFont="1" applyFill="1" applyBorder="1" applyAlignment="1">
      <alignment horizontal="center"/>
    </xf>
    <xf numFmtId="0" fontId="8" fillId="8" borderId="12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left"/>
    </xf>
    <xf numFmtId="0" fontId="2" fillId="8" borderId="35" xfId="0" applyFont="1" applyFill="1" applyBorder="1" applyAlignment="1">
      <alignment horizontal="left"/>
    </xf>
    <xf numFmtId="0" fontId="8" fillId="8" borderId="36" xfId="0" applyFont="1" applyFill="1" applyBorder="1" applyAlignment="1">
      <alignment horizontal="center"/>
    </xf>
    <xf numFmtId="0" fontId="16" fillId="9" borderId="37" xfId="0" applyFont="1" applyFill="1" applyBorder="1"/>
    <xf numFmtId="0" fontId="8" fillId="9" borderId="33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left"/>
    </xf>
    <xf numFmtId="9" fontId="8" fillId="9" borderId="12" xfId="0" applyNumberFormat="1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2" fillId="9" borderId="34" xfId="0" applyFont="1" applyFill="1" applyBorder="1" applyAlignment="1">
      <alignment horizontal="left"/>
    </xf>
    <xf numFmtId="0" fontId="2" fillId="9" borderId="35" xfId="0" applyFont="1" applyFill="1" applyBorder="1" applyAlignment="1">
      <alignment horizontal="left"/>
    </xf>
    <xf numFmtId="0" fontId="8" fillId="9" borderId="36" xfId="0" applyFont="1" applyFill="1" applyBorder="1" applyAlignment="1">
      <alignment horizontal="center"/>
    </xf>
    <xf numFmtId="0" fontId="16" fillId="10" borderId="37" xfId="0" applyFont="1" applyFill="1" applyBorder="1"/>
    <xf numFmtId="0" fontId="8" fillId="10" borderId="33" xfId="0" applyFont="1" applyFill="1" applyBorder="1" applyAlignment="1">
      <alignment horizontal="center"/>
    </xf>
    <xf numFmtId="0" fontId="1" fillId="10" borderId="34" xfId="0" applyFont="1" applyFill="1" applyBorder="1" applyAlignment="1">
      <alignment horizontal="left"/>
    </xf>
    <xf numFmtId="9" fontId="8" fillId="10" borderId="12" xfId="0" applyNumberFormat="1" applyFont="1" applyFill="1" applyBorder="1" applyAlignment="1">
      <alignment horizontal="center"/>
    </xf>
    <xf numFmtId="0" fontId="8" fillId="10" borderId="12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left"/>
    </xf>
    <xf numFmtId="0" fontId="2" fillId="10" borderId="35" xfId="0" applyFont="1" applyFill="1" applyBorder="1" applyAlignment="1">
      <alignment horizontal="left"/>
    </xf>
    <xf numFmtId="0" fontId="8" fillId="10" borderId="36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wrapText="1"/>
    </xf>
    <xf numFmtId="0" fontId="3" fillId="0" borderId="49" xfId="0" applyFont="1" applyFill="1" applyBorder="1" applyAlignment="1">
      <alignment horizontal="center" vertical="center" textRotation="90" wrapText="1"/>
    </xf>
    <xf numFmtId="0" fontId="10" fillId="3" borderId="50" xfId="0" applyFont="1" applyFill="1" applyBorder="1" applyAlignment="1">
      <alignment horizontal="center" wrapText="1"/>
    </xf>
    <xf numFmtId="0" fontId="10" fillId="3" borderId="51" xfId="0" applyFont="1" applyFill="1" applyBorder="1" applyAlignment="1">
      <alignment horizontal="center" wrapText="1"/>
    </xf>
    <xf numFmtId="0" fontId="10" fillId="3" borderId="52" xfId="0" applyFont="1" applyFill="1" applyBorder="1" applyAlignment="1">
      <alignment horizontal="center" wrapText="1"/>
    </xf>
    <xf numFmtId="0" fontId="10" fillId="3" borderId="53" xfId="0" applyFont="1" applyFill="1" applyBorder="1" applyAlignment="1">
      <alignment horizontal="center" wrapText="1"/>
    </xf>
    <xf numFmtId="0" fontId="6" fillId="0" borderId="49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0" fillId="7" borderId="53" xfId="0" applyFont="1" applyFill="1" applyBorder="1" applyAlignment="1">
      <alignment horizontal="center" wrapText="1"/>
    </xf>
    <xf numFmtId="0" fontId="10" fillId="7" borderId="52" xfId="0" applyFont="1" applyFill="1" applyBorder="1" applyAlignment="1">
      <alignment horizontal="center" wrapText="1"/>
    </xf>
    <xf numFmtId="0" fontId="6" fillId="7" borderId="49" xfId="0" applyFont="1" applyFill="1" applyBorder="1" applyAlignment="1">
      <alignment horizontal="center"/>
    </xf>
    <xf numFmtId="0" fontId="6" fillId="5" borderId="49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 wrapText="1"/>
    </xf>
    <xf numFmtId="0" fontId="10" fillId="4" borderId="52" xfId="0" applyFont="1" applyFill="1" applyBorder="1" applyAlignment="1">
      <alignment horizontal="center" wrapText="1"/>
    </xf>
    <xf numFmtId="0" fontId="6" fillId="4" borderId="49" xfId="0" applyFont="1" applyFill="1" applyBorder="1" applyAlignment="1">
      <alignment horizontal="center"/>
    </xf>
    <xf numFmtId="0" fontId="6" fillId="5" borderId="5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6" fillId="6" borderId="52" xfId="0" applyFont="1" applyFill="1" applyBorder="1" applyAlignment="1">
      <alignment horizontal="center"/>
    </xf>
    <xf numFmtId="0" fontId="8" fillId="5" borderId="55" xfId="0" applyFont="1" applyFill="1" applyBorder="1" applyAlignment="1">
      <alignment horizontal="center"/>
    </xf>
    <xf numFmtId="0" fontId="10" fillId="3" borderId="57" xfId="0" applyFont="1" applyFill="1" applyBorder="1" applyAlignment="1">
      <alignment horizontal="center" wrapText="1"/>
    </xf>
    <xf numFmtId="0" fontId="10" fillId="3" borderId="58" xfId="0" applyFont="1" applyFill="1" applyBorder="1" applyAlignment="1">
      <alignment horizontal="center" wrapText="1"/>
    </xf>
    <xf numFmtId="0" fontId="10" fillId="3" borderId="59" xfId="0" applyFont="1" applyFill="1" applyBorder="1" applyAlignment="1">
      <alignment horizontal="center" wrapText="1"/>
    </xf>
    <xf numFmtId="0" fontId="10" fillId="3" borderId="60" xfId="0" applyFont="1" applyFill="1" applyBorder="1" applyAlignment="1">
      <alignment horizontal="center" wrapText="1"/>
    </xf>
    <xf numFmtId="0" fontId="6" fillId="3" borderId="58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10" fillId="7" borderId="60" xfId="0" applyFont="1" applyFill="1" applyBorder="1" applyAlignment="1">
      <alignment horizontal="center" wrapText="1"/>
    </xf>
    <xf numFmtId="0" fontId="10" fillId="7" borderId="59" xfId="0" applyFont="1" applyFill="1" applyBorder="1" applyAlignment="1">
      <alignment horizontal="center" wrapText="1"/>
    </xf>
    <xf numFmtId="0" fontId="6" fillId="7" borderId="56" xfId="0" applyFont="1" applyFill="1" applyBorder="1" applyAlignment="1">
      <alignment horizontal="center"/>
    </xf>
    <xf numFmtId="0" fontId="6" fillId="5" borderId="56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4" borderId="59" xfId="0" applyFont="1" applyFill="1" applyBorder="1" applyAlignment="1">
      <alignment horizontal="center" wrapText="1"/>
    </xf>
    <xf numFmtId="0" fontId="10" fillId="4" borderId="61" xfId="0" applyFont="1" applyFill="1" applyBorder="1" applyAlignment="1">
      <alignment horizontal="center" wrapText="1"/>
    </xf>
    <xf numFmtId="0" fontId="6" fillId="4" borderId="56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6" borderId="59" xfId="0" applyFont="1" applyFill="1" applyBorder="1" applyAlignment="1">
      <alignment horizontal="center"/>
    </xf>
    <xf numFmtId="0" fontId="8" fillId="5" borderId="62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 wrapText="1"/>
    </xf>
    <xf numFmtId="0" fontId="10" fillId="4" borderId="38" xfId="0" applyFont="1" applyFill="1" applyBorder="1" applyAlignment="1">
      <alignment horizontal="center" wrapText="1"/>
    </xf>
    <xf numFmtId="0" fontId="11" fillId="4" borderId="38" xfId="0" applyFont="1" applyFill="1" applyBorder="1" applyAlignment="1">
      <alignment horizontal="center"/>
    </xf>
    <xf numFmtId="0" fontId="3" fillId="0" borderId="65" xfId="0" applyFont="1" applyFill="1" applyBorder="1" applyAlignment="1">
      <alignment horizontal="center" vertical="center" textRotation="90"/>
    </xf>
    <xf numFmtId="0" fontId="3" fillId="0" borderId="66" xfId="0" applyFont="1" applyFill="1" applyBorder="1" applyAlignment="1">
      <alignment horizontal="center" vertical="center" textRotation="90"/>
    </xf>
    <xf numFmtId="0" fontId="3" fillId="0" borderId="66" xfId="0" applyFont="1" applyFill="1" applyBorder="1" applyAlignment="1">
      <alignment horizontal="center" vertical="center" textRotation="90" wrapText="1"/>
    </xf>
    <xf numFmtId="0" fontId="3" fillId="0" borderId="67" xfId="0" applyFont="1" applyFill="1" applyBorder="1" applyAlignment="1">
      <alignment horizontal="center" vertical="center" textRotation="90" wrapText="1"/>
    </xf>
    <xf numFmtId="0" fontId="3" fillId="0" borderId="68" xfId="0" applyFont="1" applyFill="1" applyBorder="1" applyAlignment="1">
      <alignment horizontal="center" vertical="center" textRotation="90" wrapText="1"/>
    </xf>
    <xf numFmtId="9" fontId="1" fillId="11" borderId="7" xfId="0" applyNumberFormat="1" applyFont="1" applyFill="1" applyBorder="1" applyAlignment="1">
      <alignment horizontal="center"/>
    </xf>
    <xf numFmtId="9" fontId="6" fillId="11" borderId="1" xfId="0" applyNumberFormat="1" applyFont="1" applyFill="1" applyBorder="1" applyAlignment="1">
      <alignment horizontal="center"/>
    </xf>
    <xf numFmtId="9" fontId="6" fillId="11" borderId="6" xfId="0" applyNumberFormat="1" applyFont="1" applyFill="1" applyBorder="1" applyAlignment="1">
      <alignment horizontal="center"/>
    </xf>
    <xf numFmtId="9" fontId="6" fillId="11" borderId="8" xfId="0" applyNumberFormat="1" applyFont="1" applyFill="1" applyBorder="1" applyAlignment="1">
      <alignment horizontal="center"/>
    </xf>
    <xf numFmtId="9" fontId="1" fillId="11" borderId="6" xfId="0" applyNumberFormat="1" applyFont="1" applyFill="1" applyBorder="1" applyAlignment="1">
      <alignment horizontal="center"/>
    </xf>
    <xf numFmtId="9" fontId="1" fillId="11" borderId="12" xfId="0" applyNumberFormat="1" applyFont="1" applyFill="1" applyBorder="1" applyAlignment="1">
      <alignment horizontal="center"/>
    </xf>
    <xf numFmtId="9" fontId="6" fillId="11" borderId="12" xfId="0" applyNumberFormat="1" applyFont="1" applyFill="1" applyBorder="1" applyAlignment="1">
      <alignment horizontal="center"/>
    </xf>
    <xf numFmtId="9" fontId="6" fillId="11" borderId="59" xfId="0" applyNumberFormat="1" applyFont="1" applyFill="1" applyBorder="1" applyAlignment="1">
      <alignment horizontal="center"/>
    </xf>
    <xf numFmtId="9" fontId="6" fillId="11" borderId="52" xfId="0" applyNumberFormat="1" applyFont="1" applyFill="1" applyBorder="1" applyAlignment="1">
      <alignment horizontal="center"/>
    </xf>
    <xf numFmtId="0" fontId="17" fillId="0" borderId="56" xfId="0" applyFont="1" applyFill="1" applyBorder="1" applyAlignment="1">
      <alignment horizontal="center" vertical="center" textRotation="90" wrapText="1"/>
    </xf>
    <xf numFmtId="164" fontId="3" fillId="0" borderId="0" xfId="0" applyNumberFormat="1" applyFont="1"/>
    <xf numFmtId="165" fontId="6" fillId="5" borderId="6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 wrapText="1"/>
    </xf>
    <xf numFmtId="0" fontId="18" fillId="0" borderId="20" xfId="0" applyFont="1" applyFill="1" applyBorder="1" applyAlignment="1">
      <alignment horizontal="center" wrapText="1"/>
    </xf>
    <xf numFmtId="166" fontId="3" fillId="0" borderId="0" xfId="0" applyNumberFormat="1" applyFont="1"/>
    <xf numFmtId="0" fontId="10" fillId="4" borderId="69" xfId="0" applyFont="1" applyFill="1" applyBorder="1" applyAlignment="1">
      <alignment horizontal="center" wrapText="1"/>
    </xf>
    <xf numFmtId="0" fontId="3" fillId="12" borderId="4" xfId="0" applyFont="1" applyFill="1" applyBorder="1" applyAlignment="1">
      <alignment horizontal="center" vertical="center" textRotation="90" wrapText="1"/>
    </xf>
    <xf numFmtId="0" fontId="10" fillId="3" borderId="5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 wrapText="1"/>
    </xf>
    <xf numFmtId="0" fontId="10" fillId="4" borderId="62" xfId="0" applyFont="1" applyFill="1" applyBorder="1" applyAlignment="1">
      <alignment horizontal="center" wrapText="1"/>
    </xf>
    <xf numFmtId="0" fontId="6" fillId="5" borderId="39" xfId="0" applyFont="1" applyFill="1" applyBorder="1" applyAlignment="1">
      <alignment horizontal="center"/>
    </xf>
    <xf numFmtId="9" fontId="6" fillId="11" borderId="10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0" borderId="70" xfId="0" applyFont="1" applyFill="1" applyBorder="1" applyAlignment="1">
      <alignment horizontal="center"/>
    </xf>
    <xf numFmtId="9" fontId="6" fillId="11" borderId="71" xfId="0" applyNumberFormat="1" applyFont="1" applyFill="1" applyBorder="1" applyAlignment="1">
      <alignment horizontal="center"/>
    </xf>
    <xf numFmtId="0" fontId="6" fillId="6" borderId="71" xfId="0" applyFont="1" applyFill="1" applyBorder="1" applyAlignment="1">
      <alignment horizontal="center"/>
    </xf>
    <xf numFmtId="0" fontId="8" fillId="5" borderId="7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54" xfId="0" applyFont="1" applyFill="1" applyBorder="1" applyAlignment="1">
      <alignment horizontal="center" vertical="center" textRotation="90" wrapText="1"/>
    </xf>
    <xf numFmtId="0" fontId="10" fillId="3" borderId="16" xfId="0" applyFont="1" applyFill="1" applyBorder="1" applyAlignment="1">
      <alignment horizontal="center" wrapText="1"/>
    </xf>
    <xf numFmtId="0" fontId="11" fillId="3" borderId="50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 wrapText="1"/>
    </xf>
    <xf numFmtId="0" fontId="11" fillId="3" borderId="52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10" fillId="7" borderId="24" xfId="0" applyFont="1" applyFill="1" applyBorder="1" applyAlignment="1">
      <alignment horizontal="center" wrapText="1"/>
    </xf>
    <xf numFmtId="0" fontId="11" fillId="7" borderId="53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 wrapText="1"/>
    </xf>
    <xf numFmtId="0" fontId="11" fillId="7" borderId="5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wrapText="1"/>
    </xf>
    <xf numFmtId="0" fontId="11" fillId="4" borderId="50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 wrapText="1"/>
    </xf>
    <xf numFmtId="0" fontId="11" fillId="4" borderId="52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 wrapText="1"/>
    </xf>
    <xf numFmtId="0" fontId="11" fillId="4" borderId="74" xfId="0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9" fontId="6" fillId="11" borderId="19" xfId="0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8" fillId="5" borderId="75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 vertical="center" textRotation="90" wrapText="1"/>
    </xf>
    <xf numFmtId="0" fontId="18" fillId="0" borderId="30" xfId="0" applyFont="1" applyFill="1" applyBorder="1" applyAlignment="1">
      <alignment horizontal="center" wrapText="1"/>
    </xf>
    <xf numFmtId="0" fontId="10" fillId="7" borderId="73" xfId="0" applyFont="1" applyFill="1" applyBorder="1" applyAlignment="1">
      <alignment horizontal="center" wrapText="1"/>
    </xf>
    <xf numFmtId="0" fontId="18" fillId="0" borderId="73" xfId="0" applyFont="1" applyFill="1" applyBorder="1" applyAlignment="1">
      <alignment horizontal="center" wrapText="1"/>
    </xf>
    <xf numFmtId="0" fontId="3" fillId="12" borderId="3" xfId="0" applyFont="1" applyFill="1" applyBorder="1" applyAlignment="1">
      <alignment horizontal="center" vertical="center" textRotation="90" wrapText="1"/>
    </xf>
    <xf numFmtId="0" fontId="3" fillId="12" borderId="54" xfId="0" applyFont="1" applyFill="1" applyBorder="1" applyAlignment="1">
      <alignment horizontal="center" vertical="center" textRotation="90" wrapText="1"/>
    </xf>
    <xf numFmtId="0" fontId="11" fillId="3" borderId="16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6" fillId="3" borderId="75" xfId="0" applyFont="1" applyFill="1" applyBorder="1" applyAlignment="1">
      <alignment horizontal="center"/>
    </xf>
    <xf numFmtId="0" fontId="11" fillId="7" borderId="24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1" fillId="4" borderId="19" xfId="0" applyFont="1" applyFill="1" applyBorder="1" applyAlignment="1">
      <alignment horizontal="center"/>
    </xf>
    <xf numFmtId="0" fontId="11" fillId="4" borderId="76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 wrapText="1"/>
    </xf>
    <xf numFmtId="0" fontId="11" fillId="4" borderId="7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 wrapText="1"/>
    </xf>
    <xf numFmtId="0" fontId="10" fillId="3" borderId="30" xfId="0" applyFont="1" applyFill="1" applyBorder="1" applyAlignment="1">
      <alignment horizontal="center" wrapText="1"/>
    </xf>
    <xf numFmtId="0" fontId="10" fillId="3" borderId="71" xfId="0" applyFont="1" applyFill="1" applyBorder="1" applyAlignment="1">
      <alignment horizontal="center" wrapText="1"/>
    </xf>
    <xf numFmtId="0" fontId="10" fillId="3" borderId="73" xfId="0" applyFont="1" applyFill="1" applyBorder="1" applyAlignment="1">
      <alignment horizontal="center" wrapText="1"/>
    </xf>
    <xf numFmtId="0" fontId="10" fillId="3" borderId="72" xfId="0" applyFont="1" applyFill="1" applyBorder="1" applyAlignment="1">
      <alignment horizontal="center" wrapText="1"/>
    </xf>
    <xf numFmtId="0" fontId="10" fillId="4" borderId="30" xfId="0" applyFont="1" applyFill="1" applyBorder="1" applyAlignment="1">
      <alignment horizontal="center" wrapText="1"/>
    </xf>
    <xf numFmtId="0" fontId="10" fillId="4" borderId="71" xfId="0" applyFont="1" applyFill="1" applyBorder="1" applyAlignment="1">
      <alignment horizontal="center" wrapText="1"/>
    </xf>
    <xf numFmtId="0" fontId="10" fillId="4" borderId="77" xfId="0" applyFont="1" applyFill="1" applyBorder="1" applyAlignment="1">
      <alignment horizontal="center" wrapText="1"/>
    </xf>
    <xf numFmtId="0" fontId="3" fillId="0" borderId="43" xfId="0" applyFont="1" applyFill="1" applyBorder="1" applyAlignment="1">
      <alignment horizontal="center" vertical="center" textRotation="90" wrapText="1"/>
    </xf>
    <xf numFmtId="0" fontId="10" fillId="3" borderId="78" xfId="0" applyFont="1" applyFill="1" applyBorder="1" applyAlignment="1">
      <alignment horizontal="center" wrapText="1"/>
    </xf>
    <xf numFmtId="0" fontId="18" fillId="0" borderId="43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/>
    </xf>
    <xf numFmtId="0" fontId="10" fillId="7" borderId="79" xfId="0" applyFont="1" applyFill="1" applyBorder="1" applyAlignment="1">
      <alignment horizontal="center" wrapText="1"/>
    </xf>
    <xf numFmtId="0" fontId="18" fillId="0" borderId="79" xfId="0" applyFont="1" applyFill="1" applyBorder="1" applyAlignment="1">
      <alignment horizontal="center" wrapText="1"/>
    </xf>
    <xf numFmtId="0" fontId="6" fillId="7" borderId="8" xfId="0" applyFont="1" applyFill="1" applyBorder="1" applyAlignment="1">
      <alignment horizontal="center"/>
    </xf>
    <xf numFmtId="0" fontId="10" fillId="4" borderId="78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/>
    </xf>
    <xf numFmtId="0" fontId="6" fillId="0" borderId="78" xfId="0" applyFont="1" applyFill="1" applyBorder="1" applyAlignment="1">
      <alignment horizontal="center"/>
    </xf>
    <xf numFmtId="9" fontId="6" fillId="11" borderId="80" xfId="0" applyNumberFormat="1" applyFont="1" applyFill="1" applyBorder="1" applyAlignment="1">
      <alignment horizontal="center"/>
    </xf>
    <xf numFmtId="0" fontId="6" fillId="6" borderId="80" xfId="0" applyFont="1" applyFill="1" applyBorder="1" applyAlignment="1">
      <alignment horizontal="center"/>
    </xf>
    <xf numFmtId="0" fontId="8" fillId="5" borderId="81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textRotation="180"/>
    </xf>
    <xf numFmtId="0" fontId="12" fillId="6" borderId="45" xfId="0" applyFont="1" applyFill="1" applyBorder="1" applyAlignment="1">
      <alignment textRotation="180"/>
    </xf>
    <xf numFmtId="0" fontId="12" fillId="6" borderId="41" xfId="0" applyFont="1" applyFill="1" applyBorder="1" applyAlignment="1">
      <alignment textRotation="180"/>
    </xf>
    <xf numFmtId="0" fontId="12" fillId="8" borderId="46" xfId="0" applyFont="1" applyFill="1" applyBorder="1" applyAlignment="1">
      <alignment horizontal="center" vertical="center" textRotation="180"/>
    </xf>
    <xf numFmtId="0" fontId="12" fillId="8" borderId="47" xfId="0" applyFont="1" applyFill="1" applyBorder="1" applyAlignment="1">
      <alignment horizontal="center" vertical="center" textRotation="180"/>
    </xf>
    <xf numFmtId="0" fontId="0" fillId="0" borderId="47" xfId="0" applyBorder="1" applyAlignment="1">
      <alignment horizontal="center" vertical="center" textRotation="180"/>
    </xf>
    <xf numFmtId="0" fontId="0" fillId="0" borderId="48" xfId="0" applyBorder="1" applyAlignment="1">
      <alignment horizontal="center" vertical="center" textRotation="180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</cellXfs>
  <cellStyles count="1">
    <cellStyle name="Normale" xfId="0" builtinId="0"/>
  </cellStyles>
  <dxfs count="24"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CC00CC"/>
        </patternFill>
      </fill>
    </dxf>
    <dxf>
      <fill>
        <patternFill>
          <bgColor rgb="FFFF00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colors>
    <mruColors>
      <color rgb="FFCC00CC"/>
      <color rgb="FF66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abSelected="1" topLeftCell="B1" workbookViewId="0">
      <selection activeCell="AA30" sqref="AA30"/>
    </sheetView>
  </sheetViews>
  <sheetFormatPr defaultColWidth="11.42578125" defaultRowHeight="12.75" x14ac:dyDescent="0.2"/>
  <cols>
    <col min="1" max="1" width="3.5703125" style="1" customWidth="1"/>
    <col min="2" max="2" width="16.140625" style="1" customWidth="1"/>
    <col min="3" max="6" width="6" style="1" customWidth="1"/>
    <col min="7" max="7" width="6.5703125" style="1" customWidth="1"/>
    <col min="8" max="11" width="6.28515625" style="1" customWidth="1"/>
    <col min="12" max="12" width="5.7109375" style="1" bestFit="1" customWidth="1"/>
    <col min="13" max="16" width="6.42578125" style="1" customWidth="1"/>
    <col min="17" max="20" width="6.5703125" style="1" customWidth="1"/>
    <col min="21" max="27" width="6.28515625" style="1" customWidth="1"/>
    <col min="28" max="16384" width="11.42578125" style="1"/>
  </cols>
  <sheetData>
    <row r="1" spans="1:27" ht="17.25" customHeight="1" thickBot="1" x14ac:dyDescent="0.25">
      <c r="A1" s="265" t="s">
        <v>49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7"/>
    </row>
    <row r="2" spans="1:27" ht="15" customHeight="1" thickBot="1" x14ac:dyDescent="0.25">
      <c r="A2" s="254" t="s">
        <v>27</v>
      </c>
      <c r="B2" s="255"/>
      <c r="C2" s="268" t="s">
        <v>16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70"/>
    </row>
    <row r="3" spans="1:27" ht="110.25" customHeight="1" thickBot="1" x14ac:dyDescent="0.25">
      <c r="A3" s="256"/>
      <c r="B3" s="257"/>
      <c r="C3" s="5" t="s">
        <v>12</v>
      </c>
      <c r="D3" s="6" t="s">
        <v>13</v>
      </c>
      <c r="E3" s="7" t="s">
        <v>32</v>
      </c>
      <c r="F3" s="8" t="s">
        <v>14</v>
      </c>
      <c r="G3" s="187" t="s">
        <v>25</v>
      </c>
      <c r="H3" s="7" t="s">
        <v>56</v>
      </c>
      <c r="I3" s="7" t="s">
        <v>57</v>
      </c>
      <c r="J3" s="7" t="s">
        <v>58</v>
      </c>
      <c r="K3" s="188" t="s">
        <v>59</v>
      </c>
      <c r="L3" s="218" t="s">
        <v>21</v>
      </c>
      <c r="M3" s="172" t="s">
        <v>60</v>
      </c>
      <c r="N3" s="172" t="s">
        <v>61</v>
      </c>
      <c r="O3" s="172" t="s">
        <v>62</v>
      </c>
      <c r="P3" s="219" t="s">
        <v>63</v>
      </c>
      <c r="Q3" s="239" t="s">
        <v>44</v>
      </c>
      <c r="R3" s="214" t="s">
        <v>51</v>
      </c>
      <c r="S3" s="7" t="s">
        <v>52</v>
      </c>
      <c r="T3" s="7" t="s">
        <v>53</v>
      </c>
      <c r="U3" s="7" t="s">
        <v>54</v>
      </c>
      <c r="V3" s="8" t="s">
        <v>55</v>
      </c>
      <c r="W3" s="8" t="s">
        <v>30</v>
      </c>
      <c r="X3" s="8" t="s">
        <v>28</v>
      </c>
      <c r="Y3" s="9" t="s">
        <v>45</v>
      </c>
      <c r="Z3" s="165" t="s">
        <v>50</v>
      </c>
      <c r="AA3" s="111" t="s">
        <v>48</v>
      </c>
    </row>
    <row r="4" spans="1:27" ht="14.25" customHeight="1" thickBot="1" x14ac:dyDescent="0.25">
      <c r="A4" s="277" t="s">
        <v>17</v>
      </c>
      <c r="B4" s="26" t="s">
        <v>22</v>
      </c>
      <c r="C4" s="27">
        <v>145</v>
      </c>
      <c r="D4" s="28">
        <v>34</v>
      </c>
      <c r="E4" s="28">
        <v>83</v>
      </c>
      <c r="F4" s="173">
        <v>9</v>
      </c>
      <c r="G4" s="189">
        <v>1</v>
      </c>
      <c r="H4" s="30">
        <v>14</v>
      </c>
      <c r="I4" s="31"/>
      <c r="J4" s="31"/>
      <c r="K4" s="190"/>
      <c r="L4" s="220">
        <v>1</v>
      </c>
      <c r="M4" s="30">
        <v>2</v>
      </c>
      <c r="N4" s="30"/>
      <c r="O4" s="30"/>
      <c r="P4" s="112"/>
      <c r="Q4" s="240">
        <f>SUM(G4:P4)</f>
        <v>18</v>
      </c>
      <c r="R4" s="232">
        <v>3</v>
      </c>
      <c r="S4" s="29"/>
      <c r="T4" s="29"/>
      <c r="U4" s="29"/>
      <c r="V4" s="29">
        <f>SUM(R4:U4)</f>
        <v>3</v>
      </c>
      <c r="W4" s="29"/>
      <c r="X4" s="29"/>
      <c r="Y4" s="30">
        <v>3</v>
      </c>
      <c r="Z4" s="130">
        <v>6</v>
      </c>
      <c r="AA4" s="112"/>
    </row>
    <row r="5" spans="1:27" ht="14.25" customHeight="1" thickBot="1" x14ac:dyDescent="0.25">
      <c r="A5" s="278"/>
      <c r="B5" s="32" t="s">
        <v>2</v>
      </c>
      <c r="C5" s="33">
        <v>43</v>
      </c>
      <c r="D5" s="34">
        <v>20</v>
      </c>
      <c r="E5" s="34">
        <v>39</v>
      </c>
      <c r="F5" s="132">
        <v>5</v>
      </c>
      <c r="G5" s="191">
        <v>4</v>
      </c>
      <c r="H5" s="36"/>
      <c r="I5" s="36"/>
      <c r="J5" s="36"/>
      <c r="K5" s="192"/>
      <c r="L5" s="221"/>
      <c r="M5" s="35"/>
      <c r="N5" s="35"/>
      <c r="O5" s="35"/>
      <c r="P5" s="114"/>
      <c r="Q5" s="240">
        <f>SUM(G5:P5)</f>
        <v>4</v>
      </c>
      <c r="R5" s="233">
        <v>3</v>
      </c>
      <c r="S5" s="35"/>
      <c r="T5" s="35"/>
      <c r="U5" s="35"/>
      <c r="V5" s="29">
        <f t="shared" ref="V5:V9" si="0">SUM(R5:U5)</f>
        <v>3</v>
      </c>
      <c r="W5" s="35"/>
      <c r="X5" s="35"/>
      <c r="Y5" s="35">
        <v>2</v>
      </c>
      <c r="Z5" s="131"/>
      <c r="AA5" s="113">
        <v>4</v>
      </c>
    </row>
    <row r="6" spans="1:27" ht="14.25" customHeight="1" thickBot="1" x14ac:dyDescent="0.25">
      <c r="A6" s="278"/>
      <c r="B6" s="32" t="s">
        <v>11</v>
      </c>
      <c r="C6" s="33">
        <v>19</v>
      </c>
      <c r="D6" s="34">
        <v>22</v>
      </c>
      <c r="E6" s="34">
        <v>17</v>
      </c>
      <c r="F6" s="132">
        <v>8</v>
      </c>
      <c r="G6" s="191"/>
      <c r="H6" s="36"/>
      <c r="I6" s="36"/>
      <c r="J6" s="36"/>
      <c r="K6" s="192"/>
      <c r="L6" s="221">
        <v>1</v>
      </c>
      <c r="M6" s="35"/>
      <c r="N6" s="35"/>
      <c r="O6" s="35"/>
      <c r="P6" s="114"/>
      <c r="Q6" s="240">
        <f>SUM(G6:P6)</f>
        <v>1</v>
      </c>
      <c r="R6" s="233">
        <v>1</v>
      </c>
      <c r="S6" s="35"/>
      <c r="T6" s="35"/>
      <c r="U6" s="35"/>
      <c r="V6" s="29">
        <f t="shared" si="0"/>
        <v>1</v>
      </c>
      <c r="W6" s="35"/>
      <c r="X6" s="35"/>
      <c r="Y6" s="35"/>
      <c r="Z6" s="132">
        <v>4</v>
      </c>
      <c r="AA6" s="114"/>
    </row>
    <row r="7" spans="1:27" ht="14.25" customHeight="1" thickBot="1" x14ac:dyDescent="0.25">
      <c r="A7" s="278"/>
      <c r="B7" s="32" t="s">
        <v>3</v>
      </c>
      <c r="C7" s="33">
        <v>52</v>
      </c>
      <c r="D7" s="37">
        <v>12</v>
      </c>
      <c r="E7" s="37">
        <v>7</v>
      </c>
      <c r="F7" s="133">
        <v>19</v>
      </c>
      <c r="G7" s="191"/>
      <c r="H7" s="36"/>
      <c r="I7" s="36"/>
      <c r="J7" s="36"/>
      <c r="K7" s="192"/>
      <c r="L7" s="221"/>
      <c r="M7" s="35"/>
      <c r="N7" s="35"/>
      <c r="O7" s="35"/>
      <c r="P7" s="114"/>
      <c r="Q7" s="240">
        <f>SUM(G7:P7)</f>
        <v>0</v>
      </c>
      <c r="R7" s="234"/>
      <c r="S7" s="38"/>
      <c r="T7" s="38"/>
      <c r="U7" s="38"/>
      <c r="V7" s="29">
        <f t="shared" si="0"/>
        <v>0</v>
      </c>
      <c r="W7" s="38"/>
      <c r="X7" s="35"/>
      <c r="Y7" s="35"/>
      <c r="Z7" s="133">
        <v>4</v>
      </c>
      <c r="AA7" s="115"/>
    </row>
    <row r="8" spans="1:27" ht="14.25" customHeight="1" thickBot="1" x14ac:dyDescent="0.25">
      <c r="A8" s="278"/>
      <c r="B8" s="39" t="s">
        <v>31</v>
      </c>
      <c r="C8" s="40">
        <v>4</v>
      </c>
      <c r="D8" s="82">
        <v>9</v>
      </c>
      <c r="E8" s="41">
        <v>5</v>
      </c>
      <c r="F8" s="174">
        <v>2</v>
      </c>
      <c r="G8" s="191"/>
      <c r="H8" s="42"/>
      <c r="I8" s="42"/>
      <c r="J8" s="42"/>
      <c r="K8" s="193"/>
      <c r="L8" s="222"/>
      <c r="M8" s="42"/>
      <c r="N8" s="42"/>
      <c r="O8" s="42"/>
      <c r="P8" s="193"/>
      <c r="Q8" s="240">
        <f>SUM(G8:P8)</f>
        <v>0</v>
      </c>
      <c r="R8" s="235"/>
      <c r="S8" s="110"/>
      <c r="T8" s="110"/>
      <c r="U8" s="42"/>
      <c r="V8" s="29">
        <f t="shared" si="0"/>
        <v>0</v>
      </c>
      <c r="W8" s="42"/>
      <c r="X8" s="38"/>
      <c r="Y8" s="42"/>
      <c r="Z8" s="134"/>
      <c r="AA8" s="115">
        <v>1</v>
      </c>
    </row>
    <row r="9" spans="1:27" ht="14.25" customHeight="1" thickBot="1" x14ac:dyDescent="0.25">
      <c r="A9" s="278"/>
      <c r="B9" s="19" t="s">
        <v>0</v>
      </c>
      <c r="C9" s="3">
        <f t="shared" ref="C9:AA9" si="1">SUM(C4:C8)</f>
        <v>263</v>
      </c>
      <c r="D9" s="4">
        <f t="shared" si="1"/>
        <v>97</v>
      </c>
      <c r="E9" s="4">
        <f t="shared" si="1"/>
        <v>151</v>
      </c>
      <c r="F9" s="135">
        <f t="shared" si="1"/>
        <v>43</v>
      </c>
      <c r="G9" s="3">
        <f t="shared" si="1"/>
        <v>5</v>
      </c>
      <c r="H9" s="4">
        <f t="shared" si="1"/>
        <v>14</v>
      </c>
      <c r="I9" s="4">
        <f t="shared" si="1"/>
        <v>0</v>
      </c>
      <c r="J9" s="4">
        <f t="shared" si="1"/>
        <v>0</v>
      </c>
      <c r="K9" s="116">
        <f t="shared" si="1"/>
        <v>0</v>
      </c>
      <c r="L9" s="3">
        <f t="shared" si="1"/>
        <v>2</v>
      </c>
      <c r="M9" s="4">
        <f t="shared" si="1"/>
        <v>2</v>
      </c>
      <c r="N9" s="4">
        <f t="shared" si="1"/>
        <v>0</v>
      </c>
      <c r="O9" s="4">
        <f t="shared" si="1"/>
        <v>0</v>
      </c>
      <c r="P9" s="116">
        <f t="shared" si="1"/>
        <v>0</v>
      </c>
      <c r="Q9" s="241">
        <f>G9+H9+I9+L9+M9+P9+J9+K9+N9+O9</f>
        <v>23</v>
      </c>
      <c r="R9" s="215">
        <f>SUM(R4:R8)</f>
        <v>7</v>
      </c>
      <c r="S9" s="168">
        <f t="shared" ref="S9:U9" si="2">SUM(S4:S8)</f>
        <v>0</v>
      </c>
      <c r="T9" s="168">
        <f t="shared" si="2"/>
        <v>0</v>
      </c>
      <c r="U9" s="168">
        <f t="shared" si="2"/>
        <v>0</v>
      </c>
      <c r="V9" s="29">
        <f t="shared" si="0"/>
        <v>7</v>
      </c>
      <c r="W9" s="4">
        <f t="shared" si="1"/>
        <v>0</v>
      </c>
      <c r="X9" s="4">
        <f t="shared" si="1"/>
        <v>0</v>
      </c>
      <c r="Y9" s="4">
        <f t="shared" si="1"/>
        <v>5</v>
      </c>
      <c r="Z9" s="135">
        <f>SUM(Z4:Z8)</f>
        <v>14</v>
      </c>
      <c r="AA9" s="116">
        <f t="shared" si="1"/>
        <v>5</v>
      </c>
    </row>
    <row r="10" spans="1:27" s="10" customFormat="1" ht="14.25" customHeight="1" thickBot="1" x14ac:dyDescent="0.3">
      <c r="A10" s="278"/>
      <c r="B10" s="160" t="s">
        <v>33</v>
      </c>
      <c r="C10" s="157">
        <f t="shared" ref="C10:L10" si="3">C9/C11</f>
        <v>0.90068493150684936</v>
      </c>
      <c r="D10" s="157">
        <f t="shared" si="3"/>
        <v>0.77600000000000002</v>
      </c>
      <c r="E10" s="157">
        <f t="shared" si="3"/>
        <v>0.68325791855203621</v>
      </c>
      <c r="F10" s="158">
        <f t="shared" si="3"/>
        <v>0.87755102040816324</v>
      </c>
      <c r="G10" s="157">
        <f t="shared" si="3"/>
        <v>0.83333333333333337</v>
      </c>
      <c r="H10" s="157">
        <f t="shared" si="3"/>
        <v>1</v>
      </c>
      <c r="I10" s="157"/>
      <c r="J10" s="157"/>
      <c r="K10" s="159"/>
      <c r="L10" s="157">
        <f t="shared" si="3"/>
        <v>0.66666666666666663</v>
      </c>
      <c r="M10" s="157">
        <f>M9/M11</f>
        <v>0.33333333333333331</v>
      </c>
      <c r="N10" s="157"/>
      <c r="O10" s="157"/>
      <c r="P10" s="159"/>
      <c r="Q10" s="159" t="e">
        <f>Q9/Q11</f>
        <v>#DIV/0!</v>
      </c>
      <c r="R10" s="179"/>
      <c r="S10" s="157"/>
      <c r="T10" s="157"/>
      <c r="U10" s="157" t="e">
        <f>U9/U11</f>
        <v>#DIV/0!</v>
      </c>
      <c r="V10" s="157"/>
      <c r="W10" s="157"/>
      <c r="X10" s="157"/>
      <c r="Y10" s="158" t="e">
        <f>(Y9)/Y11</f>
        <v>#DIV/0!</v>
      </c>
      <c r="Z10" s="159"/>
      <c r="AA10" s="159"/>
    </row>
    <row r="11" spans="1:27" ht="14.25" customHeight="1" thickBot="1" x14ac:dyDescent="0.25">
      <c r="A11" s="278"/>
      <c r="B11" s="43" t="s">
        <v>26</v>
      </c>
      <c r="C11" s="44">
        <v>292</v>
      </c>
      <c r="D11" s="12">
        <v>125</v>
      </c>
      <c r="E11" s="12">
        <v>221</v>
      </c>
      <c r="F11" s="136">
        <v>49</v>
      </c>
      <c r="G11" s="44">
        <v>6</v>
      </c>
      <c r="H11" s="12">
        <v>14</v>
      </c>
      <c r="I11" s="12"/>
      <c r="J11" s="12"/>
      <c r="K11" s="117"/>
      <c r="L11" s="44">
        <v>3</v>
      </c>
      <c r="M11" s="12">
        <v>6</v>
      </c>
      <c r="N11" s="12"/>
      <c r="O11" s="12"/>
      <c r="P11" s="117"/>
      <c r="Q11" s="242"/>
      <c r="R11" s="180"/>
      <c r="S11" s="12"/>
      <c r="T11" s="12"/>
      <c r="U11" s="12"/>
      <c r="V11" s="12"/>
      <c r="W11" s="12"/>
      <c r="X11" s="12"/>
      <c r="Y11" s="136"/>
      <c r="Z11" s="117"/>
      <c r="AA11" s="117"/>
    </row>
    <row r="12" spans="1:27" ht="14.25" customHeight="1" thickBot="1" x14ac:dyDescent="0.25">
      <c r="A12" s="276"/>
      <c r="B12" s="14" t="s">
        <v>20</v>
      </c>
      <c r="C12" s="16">
        <f t="shared" ref="C12:H12" si="4">C11-C9</f>
        <v>29</v>
      </c>
      <c r="D12" s="16">
        <f t="shared" si="4"/>
        <v>28</v>
      </c>
      <c r="E12" s="16">
        <f t="shared" si="4"/>
        <v>70</v>
      </c>
      <c r="F12" s="16">
        <f t="shared" si="4"/>
        <v>6</v>
      </c>
      <c r="G12" s="16">
        <f t="shared" si="4"/>
        <v>1</v>
      </c>
      <c r="H12" s="16">
        <f t="shared" si="4"/>
        <v>0</v>
      </c>
      <c r="I12" s="16"/>
      <c r="J12" s="16"/>
      <c r="K12" s="118"/>
      <c r="L12" s="167">
        <f>L11-L4-L5</f>
        <v>2</v>
      </c>
      <c r="M12" s="16">
        <f>M11-M4</f>
        <v>4</v>
      </c>
      <c r="N12" s="16"/>
      <c r="O12" s="16"/>
      <c r="P12" s="118"/>
      <c r="Q12" s="118"/>
      <c r="R12" s="175"/>
      <c r="S12" s="16"/>
      <c r="T12" s="16"/>
      <c r="U12" s="16">
        <f>U11-U9</f>
        <v>0</v>
      </c>
      <c r="V12" s="16"/>
      <c r="W12" s="16"/>
      <c r="X12" s="16"/>
      <c r="Y12" s="16"/>
      <c r="Z12" s="118"/>
      <c r="AA12" s="118"/>
    </row>
    <row r="13" spans="1:27" ht="14.25" customHeight="1" x14ac:dyDescent="0.2">
      <c r="A13" s="274" t="s">
        <v>18</v>
      </c>
      <c r="B13" s="45" t="s">
        <v>1</v>
      </c>
      <c r="C13" s="47">
        <v>16</v>
      </c>
      <c r="D13" s="47">
        <v>17</v>
      </c>
      <c r="E13" s="47">
        <v>10</v>
      </c>
      <c r="F13" s="137">
        <v>3</v>
      </c>
      <c r="G13" s="194"/>
      <c r="H13" s="49"/>
      <c r="I13" s="49">
        <v>1</v>
      </c>
      <c r="J13" s="49"/>
      <c r="K13" s="195"/>
      <c r="L13" s="223"/>
      <c r="M13" s="48"/>
      <c r="N13" s="48">
        <v>1</v>
      </c>
      <c r="O13" s="48"/>
      <c r="P13" s="119"/>
      <c r="Q13" s="243">
        <f t="shared" ref="Q13:Q19" si="5">SUM(G13:P13)</f>
        <v>2</v>
      </c>
      <c r="R13" s="216"/>
      <c r="S13" s="48"/>
      <c r="T13" s="48"/>
      <c r="U13" s="48"/>
      <c r="V13" s="48">
        <f>SUM(R13:U13)</f>
        <v>0</v>
      </c>
      <c r="W13" s="48"/>
      <c r="X13" s="49">
        <v>2</v>
      </c>
      <c r="Y13" s="48"/>
      <c r="Z13" s="137">
        <v>1</v>
      </c>
      <c r="AA13" s="119">
        <v>4</v>
      </c>
    </row>
    <row r="14" spans="1:27" ht="14.25" customHeight="1" x14ac:dyDescent="0.2">
      <c r="A14" s="275"/>
      <c r="B14" s="81" t="s">
        <v>36</v>
      </c>
      <c r="C14" s="46"/>
      <c r="D14" s="47"/>
      <c r="E14" s="47"/>
      <c r="F14" s="137"/>
      <c r="G14" s="194"/>
      <c r="H14" s="49"/>
      <c r="I14" s="49"/>
      <c r="J14" s="49"/>
      <c r="K14" s="195"/>
      <c r="L14" s="223"/>
      <c r="M14" s="48"/>
      <c r="N14" s="48"/>
      <c r="O14" s="48"/>
      <c r="P14" s="119"/>
      <c r="Q14" s="243">
        <f t="shared" si="5"/>
        <v>0</v>
      </c>
      <c r="R14" s="216"/>
      <c r="S14" s="48"/>
      <c r="T14" s="48"/>
      <c r="U14" s="48"/>
      <c r="V14" s="48">
        <f t="shared" ref="V14:V20" si="6">SUM(R14:U14)</f>
        <v>0</v>
      </c>
      <c r="W14" s="48"/>
      <c r="X14" s="49"/>
      <c r="Y14" s="48"/>
      <c r="Z14" s="137"/>
      <c r="AA14" s="119"/>
    </row>
    <row r="15" spans="1:27" ht="14.25" customHeight="1" x14ac:dyDescent="0.2">
      <c r="A15" s="275"/>
      <c r="B15" s="50" t="s">
        <v>6</v>
      </c>
      <c r="C15" s="51">
        <v>21</v>
      </c>
      <c r="D15" s="52">
        <v>22</v>
      </c>
      <c r="E15" s="52">
        <v>108</v>
      </c>
      <c r="F15" s="138">
        <v>14</v>
      </c>
      <c r="G15" s="196">
        <v>5</v>
      </c>
      <c r="H15" s="54"/>
      <c r="I15" s="54"/>
      <c r="J15" s="54"/>
      <c r="K15" s="197"/>
      <c r="L15" s="224"/>
      <c r="M15" s="53"/>
      <c r="N15" s="53"/>
      <c r="O15" s="53"/>
      <c r="P15" s="120"/>
      <c r="Q15" s="243">
        <f t="shared" si="5"/>
        <v>5</v>
      </c>
      <c r="R15" s="216"/>
      <c r="S15" s="48">
        <v>2</v>
      </c>
      <c r="T15" s="48"/>
      <c r="U15" s="53"/>
      <c r="V15" s="48">
        <f t="shared" si="6"/>
        <v>2</v>
      </c>
      <c r="W15" s="53"/>
      <c r="X15" s="54"/>
      <c r="Y15" s="53">
        <v>4</v>
      </c>
      <c r="Z15" s="138">
        <v>6</v>
      </c>
      <c r="AA15" s="120">
        <v>3</v>
      </c>
    </row>
    <row r="16" spans="1:27" ht="14.25" customHeight="1" x14ac:dyDescent="0.2">
      <c r="A16" s="275"/>
      <c r="B16" s="50" t="s">
        <v>9</v>
      </c>
      <c r="C16" s="51">
        <v>57</v>
      </c>
      <c r="D16" s="52">
        <v>21</v>
      </c>
      <c r="E16" s="52">
        <v>66</v>
      </c>
      <c r="F16" s="138">
        <v>4</v>
      </c>
      <c r="G16" s="196"/>
      <c r="H16" s="54"/>
      <c r="I16" s="54"/>
      <c r="J16" s="54"/>
      <c r="K16" s="197"/>
      <c r="L16" s="224">
        <v>2</v>
      </c>
      <c r="M16" s="53"/>
      <c r="N16" s="53"/>
      <c r="O16" s="53"/>
      <c r="P16" s="120"/>
      <c r="Q16" s="243">
        <f t="shared" si="5"/>
        <v>2</v>
      </c>
      <c r="R16" s="216"/>
      <c r="S16" s="48">
        <v>3</v>
      </c>
      <c r="T16" s="48"/>
      <c r="U16" s="53"/>
      <c r="V16" s="48">
        <f t="shared" si="6"/>
        <v>3</v>
      </c>
      <c r="W16" s="53"/>
      <c r="X16" s="54"/>
      <c r="Y16" s="53">
        <v>1</v>
      </c>
      <c r="Z16" s="138">
        <v>7</v>
      </c>
      <c r="AA16" s="120">
        <v>2</v>
      </c>
    </row>
    <row r="17" spans="1:27" ht="14.25" customHeight="1" x14ac:dyDescent="0.2">
      <c r="A17" s="275"/>
      <c r="B17" s="50" t="s">
        <v>8</v>
      </c>
      <c r="C17" s="51">
        <v>80</v>
      </c>
      <c r="D17" s="52">
        <v>42</v>
      </c>
      <c r="E17" s="52">
        <v>13</v>
      </c>
      <c r="F17" s="138">
        <v>12</v>
      </c>
      <c r="G17" s="196">
        <v>1</v>
      </c>
      <c r="H17" s="54"/>
      <c r="I17" s="54"/>
      <c r="J17" s="54"/>
      <c r="K17" s="197"/>
      <c r="L17" s="224"/>
      <c r="M17" s="53"/>
      <c r="N17" s="53"/>
      <c r="O17" s="53"/>
      <c r="P17" s="120"/>
      <c r="Q17" s="243">
        <f t="shared" si="5"/>
        <v>1</v>
      </c>
      <c r="R17" s="216"/>
      <c r="S17" s="48">
        <v>3</v>
      </c>
      <c r="T17" s="48"/>
      <c r="U17" s="53"/>
      <c r="V17" s="48">
        <f t="shared" si="6"/>
        <v>3</v>
      </c>
      <c r="W17" s="53"/>
      <c r="X17" s="54"/>
      <c r="Y17" s="53">
        <v>3</v>
      </c>
      <c r="Z17" s="138">
        <v>3</v>
      </c>
      <c r="AA17" s="120">
        <v>14</v>
      </c>
    </row>
    <row r="18" spans="1:27" ht="14.25" customHeight="1" x14ac:dyDescent="0.2">
      <c r="A18" s="275"/>
      <c r="B18" s="50" t="s">
        <v>5</v>
      </c>
      <c r="C18" s="51">
        <v>27</v>
      </c>
      <c r="D18" s="52">
        <v>72</v>
      </c>
      <c r="E18" s="52">
        <v>33</v>
      </c>
      <c r="F18" s="138">
        <v>18</v>
      </c>
      <c r="G18" s="196"/>
      <c r="H18" s="54"/>
      <c r="I18" s="54"/>
      <c r="J18" s="54"/>
      <c r="K18" s="197"/>
      <c r="L18" s="224"/>
      <c r="M18" s="53"/>
      <c r="N18" s="53"/>
      <c r="O18" s="53"/>
      <c r="P18" s="120"/>
      <c r="Q18" s="243">
        <f t="shared" si="5"/>
        <v>0</v>
      </c>
      <c r="R18" s="216"/>
      <c r="S18" s="48">
        <v>2</v>
      </c>
      <c r="T18" s="48"/>
      <c r="U18" s="53"/>
      <c r="V18" s="48">
        <f t="shared" si="6"/>
        <v>2</v>
      </c>
      <c r="W18" s="53"/>
      <c r="X18" s="54"/>
      <c r="Y18" s="53">
        <v>17</v>
      </c>
      <c r="Z18" s="138">
        <v>9</v>
      </c>
      <c r="AA18" s="120">
        <v>22</v>
      </c>
    </row>
    <row r="19" spans="1:27" ht="14.25" customHeight="1" thickBot="1" x14ac:dyDescent="0.25">
      <c r="A19" s="275"/>
      <c r="B19" s="55" t="s">
        <v>23</v>
      </c>
      <c r="C19" s="51">
        <v>66</v>
      </c>
      <c r="D19" s="52">
        <v>17</v>
      </c>
      <c r="E19" s="52">
        <v>22</v>
      </c>
      <c r="F19" s="138">
        <v>9</v>
      </c>
      <c r="G19" s="196">
        <v>2</v>
      </c>
      <c r="H19" s="54"/>
      <c r="I19" s="54"/>
      <c r="J19" s="54"/>
      <c r="K19" s="197"/>
      <c r="L19" s="224"/>
      <c r="M19" s="53"/>
      <c r="N19" s="53"/>
      <c r="O19" s="53"/>
      <c r="P19" s="120"/>
      <c r="Q19" s="243">
        <f t="shared" si="5"/>
        <v>2</v>
      </c>
      <c r="R19" s="216"/>
      <c r="S19" s="48"/>
      <c r="T19" s="48"/>
      <c r="U19" s="53"/>
      <c r="V19" s="48">
        <f t="shared" si="6"/>
        <v>0</v>
      </c>
      <c r="W19" s="53"/>
      <c r="X19" s="54"/>
      <c r="Y19" s="53"/>
      <c r="Z19" s="138">
        <v>1</v>
      </c>
      <c r="AA19" s="120"/>
    </row>
    <row r="20" spans="1:27" ht="14.25" customHeight="1" thickBot="1" x14ac:dyDescent="0.25">
      <c r="A20" s="275"/>
      <c r="B20" s="20" t="s">
        <v>0</v>
      </c>
      <c r="C20" s="3">
        <f t="shared" ref="C20:AA20" si="7">SUM(C13:C19)</f>
        <v>267</v>
      </c>
      <c r="D20" s="4">
        <f t="shared" si="7"/>
        <v>191</v>
      </c>
      <c r="E20" s="4">
        <f t="shared" si="7"/>
        <v>252</v>
      </c>
      <c r="F20" s="135">
        <f t="shared" si="7"/>
        <v>60</v>
      </c>
      <c r="G20" s="3">
        <f t="shared" si="7"/>
        <v>8</v>
      </c>
      <c r="H20" s="4">
        <f t="shared" si="7"/>
        <v>0</v>
      </c>
      <c r="I20" s="4">
        <f t="shared" si="7"/>
        <v>1</v>
      </c>
      <c r="J20" s="4">
        <f t="shared" si="7"/>
        <v>0</v>
      </c>
      <c r="K20" s="116">
        <f t="shared" si="7"/>
        <v>0</v>
      </c>
      <c r="L20" s="3">
        <f t="shared" si="7"/>
        <v>2</v>
      </c>
      <c r="M20" s="4">
        <f t="shared" si="7"/>
        <v>0</v>
      </c>
      <c r="N20" s="4">
        <f t="shared" si="7"/>
        <v>1</v>
      </c>
      <c r="O20" s="4">
        <f t="shared" si="7"/>
        <v>0</v>
      </c>
      <c r="P20" s="116">
        <f t="shared" si="7"/>
        <v>0</v>
      </c>
      <c r="Q20" s="244">
        <f>G20+H20+I20+L20+M20+P20+J20+K20+N20+O20</f>
        <v>12</v>
      </c>
      <c r="R20" s="217">
        <f>SUM(R13:R19)</f>
        <v>0</v>
      </c>
      <c r="S20" s="169">
        <f t="shared" ref="S20:U20" si="8">SUM(S13:S19)</f>
        <v>10</v>
      </c>
      <c r="T20" s="169">
        <f t="shared" si="8"/>
        <v>0</v>
      </c>
      <c r="U20" s="169">
        <f t="shared" si="8"/>
        <v>0</v>
      </c>
      <c r="V20" s="48">
        <f t="shared" si="6"/>
        <v>10</v>
      </c>
      <c r="W20" s="4">
        <f t="shared" si="7"/>
        <v>0</v>
      </c>
      <c r="X20" s="4">
        <f t="shared" si="7"/>
        <v>2</v>
      </c>
      <c r="Y20" s="4">
        <f t="shared" si="7"/>
        <v>25</v>
      </c>
      <c r="Z20" s="135">
        <f>SUM(Z13:Z19)</f>
        <v>27</v>
      </c>
      <c r="AA20" s="116">
        <f t="shared" si="7"/>
        <v>45</v>
      </c>
    </row>
    <row r="21" spans="1:27" s="10" customFormat="1" ht="14.25" customHeight="1" thickBot="1" x14ac:dyDescent="0.3">
      <c r="A21" s="275"/>
      <c r="B21" s="156" t="s">
        <v>33</v>
      </c>
      <c r="C21" s="157">
        <f>C20/C22</f>
        <v>0.86407766990291257</v>
      </c>
      <c r="D21" s="157">
        <f>D20/D22</f>
        <v>0.7795918367346939</v>
      </c>
      <c r="E21" s="157">
        <f>E20/E22</f>
        <v>0.68292682926829273</v>
      </c>
      <c r="F21" s="158">
        <f>F20/F22</f>
        <v>0.7407407407407407</v>
      </c>
      <c r="G21" s="157">
        <f>G20/G22</f>
        <v>0.5714285714285714</v>
      </c>
      <c r="H21" s="157"/>
      <c r="I21" s="157"/>
      <c r="J21" s="157"/>
      <c r="K21" s="159"/>
      <c r="L21" s="157">
        <f t="shared" ref="L21" si="9">L20/L22</f>
        <v>0.33333333333333331</v>
      </c>
      <c r="M21" s="157"/>
      <c r="N21" s="157"/>
      <c r="O21" s="157"/>
      <c r="P21" s="159"/>
      <c r="Q21" s="159" t="e">
        <f>Q20/Q22</f>
        <v>#DIV/0!</v>
      </c>
      <c r="R21" s="179"/>
      <c r="S21" s="157"/>
      <c r="T21" s="157"/>
      <c r="U21" s="157" t="e">
        <f>U20/U22</f>
        <v>#DIV/0!</v>
      </c>
      <c r="V21" s="157"/>
      <c r="W21" s="157"/>
      <c r="X21" s="157"/>
      <c r="Y21" s="158" t="e">
        <f>(Y20)/Y22</f>
        <v>#DIV/0!</v>
      </c>
      <c r="Z21" s="159"/>
      <c r="AA21" s="159"/>
    </row>
    <row r="22" spans="1:27" ht="14.25" customHeight="1" thickBot="1" x14ac:dyDescent="0.25">
      <c r="A22" s="275"/>
      <c r="B22" s="56" t="s">
        <v>26</v>
      </c>
      <c r="C22" s="57">
        <v>309</v>
      </c>
      <c r="D22" s="58">
        <v>245</v>
      </c>
      <c r="E22" s="58">
        <v>369</v>
      </c>
      <c r="F22" s="139">
        <v>81</v>
      </c>
      <c r="G22" s="57">
        <v>14</v>
      </c>
      <c r="H22" s="58"/>
      <c r="I22" s="58"/>
      <c r="J22" s="58"/>
      <c r="K22" s="121"/>
      <c r="L22" s="57">
        <v>6</v>
      </c>
      <c r="M22" s="58"/>
      <c r="N22" s="58"/>
      <c r="O22" s="58"/>
      <c r="P22" s="121"/>
      <c r="Q22" s="245"/>
      <c r="R22" s="181"/>
      <c r="S22" s="58"/>
      <c r="T22" s="58"/>
      <c r="U22" s="58"/>
      <c r="V22" s="58"/>
      <c r="W22" s="58"/>
      <c r="X22" s="58"/>
      <c r="Y22" s="139"/>
      <c r="Z22" s="121"/>
      <c r="AA22" s="121"/>
    </row>
    <row r="23" spans="1:27" ht="14.25" customHeight="1" thickBot="1" x14ac:dyDescent="0.25">
      <c r="A23" s="276"/>
      <c r="B23" s="15" t="s">
        <v>20</v>
      </c>
      <c r="C23" s="16">
        <f>C22-C20</f>
        <v>42</v>
      </c>
      <c r="D23" s="17">
        <f>D22-D20</f>
        <v>54</v>
      </c>
      <c r="E23" s="18">
        <f>E22-E20</f>
        <v>117</v>
      </c>
      <c r="F23" s="175">
        <f>F22-F20</f>
        <v>21</v>
      </c>
      <c r="G23" s="198">
        <f t="shared" ref="G23:L23" si="10">G22-G20</f>
        <v>6</v>
      </c>
      <c r="H23" s="18"/>
      <c r="I23" s="18"/>
      <c r="J23" s="18"/>
      <c r="K23" s="199"/>
      <c r="L23" s="198">
        <f t="shared" si="10"/>
        <v>4</v>
      </c>
      <c r="M23" s="18"/>
      <c r="N23" s="18"/>
      <c r="O23" s="18"/>
      <c r="P23" s="199"/>
      <c r="Q23" s="118"/>
      <c r="R23" s="18"/>
      <c r="S23" s="17"/>
      <c r="T23" s="17"/>
      <c r="U23" s="17">
        <f>U22-U20</f>
        <v>0</v>
      </c>
      <c r="V23" s="17"/>
      <c r="W23" s="17"/>
      <c r="X23" s="17"/>
      <c r="Y23" s="140"/>
      <c r="Z23" s="122"/>
      <c r="AA23" s="122"/>
    </row>
    <row r="24" spans="1:27" ht="14.25" customHeight="1" thickBot="1" x14ac:dyDescent="0.25">
      <c r="A24" s="271" t="s">
        <v>19</v>
      </c>
      <c r="B24" s="59" t="s">
        <v>10</v>
      </c>
      <c r="C24" s="60">
        <v>32</v>
      </c>
      <c r="D24" s="61">
        <v>27</v>
      </c>
      <c r="E24" s="62">
        <v>28</v>
      </c>
      <c r="F24" s="176">
        <v>4</v>
      </c>
      <c r="G24" s="200"/>
      <c r="H24" s="65"/>
      <c r="I24" s="65"/>
      <c r="J24" s="65"/>
      <c r="K24" s="201"/>
      <c r="L24" s="225">
        <v>1</v>
      </c>
      <c r="M24" s="63"/>
      <c r="N24" s="63"/>
      <c r="O24" s="63"/>
      <c r="P24" s="226"/>
      <c r="Q24" s="246">
        <f>SUM(G24:P24)</f>
        <v>1</v>
      </c>
      <c r="R24" s="236"/>
      <c r="S24" s="64"/>
      <c r="T24" s="64"/>
      <c r="U24" s="64"/>
      <c r="V24" s="64">
        <f>SUM(R24:U24)</f>
        <v>0</v>
      </c>
      <c r="W24" s="64"/>
      <c r="X24" s="64"/>
      <c r="Y24" s="63">
        <v>8</v>
      </c>
      <c r="Z24" s="141">
        <v>8</v>
      </c>
      <c r="AA24" s="123">
        <v>12</v>
      </c>
    </row>
    <row r="25" spans="1:27" ht="13.5" customHeight="1" thickBot="1" x14ac:dyDescent="0.25">
      <c r="A25" s="272"/>
      <c r="B25" s="66" t="s">
        <v>4</v>
      </c>
      <c r="C25" s="67">
        <v>50</v>
      </c>
      <c r="D25" s="62">
        <v>50</v>
      </c>
      <c r="E25" s="62">
        <v>42</v>
      </c>
      <c r="F25" s="142">
        <v>11</v>
      </c>
      <c r="G25" s="202">
        <v>3</v>
      </c>
      <c r="H25" s="69"/>
      <c r="I25" s="69"/>
      <c r="J25" s="69"/>
      <c r="K25" s="203"/>
      <c r="L25" s="227">
        <v>3</v>
      </c>
      <c r="M25" s="68"/>
      <c r="N25" s="68"/>
      <c r="O25" s="68"/>
      <c r="P25" s="124"/>
      <c r="Q25" s="246">
        <f>SUM(G25:P25)</f>
        <v>6</v>
      </c>
      <c r="R25" s="237"/>
      <c r="S25" s="68"/>
      <c r="T25" s="68">
        <v>1</v>
      </c>
      <c r="U25" s="68"/>
      <c r="V25" s="64">
        <f t="shared" ref="V25:V29" si="11">SUM(R25:U25)</f>
        <v>1</v>
      </c>
      <c r="W25" s="68"/>
      <c r="X25" s="68"/>
      <c r="Y25" s="68"/>
      <c r="Z25" s="142">
        <v>5</v>
      </c>
      <c r="AA25" s="124"/>
    </row>
    <row r="26" spans="1:27" ht="14.25" customHeight="1" thickBot="1" x14ac:dyDescent="0.25">
      <c r="A26" s="272"/>
      <c r="B26" s="66" t="s">
        <v>24</v>
      </c>
      <c r="C26" s="67">
        <v>85</v>
      </c>
      <c r="D26" s="62">
        <v>41</v>
      </c>
      <c r="E26" s="62">
        <v>27</v>
      </c>
      <c r="F26" s="142">
        <v>6</v>
      </c>
      <c r="G26" s="202">
        <v>4</v>
      </c>
      <c r="H26" s="69"/>
      <c r="I26" s="69"/>
      <c r="J26" s="69"/>
      <c r="K26" s="203">
        <v>2</v>
      </c>
      <c r="L26" s="227"/>
      <c r="M26" s="68"/>
      <c r="N26" s="68"/>
      <c r="O26" s="68"/>
      <c r="P26" s="124">
        <v>2</v>
      </c>
      <c r="Q26" s="246">
        <f>SUM(G26:P26)</f>
        <v>8</v>
      </c>
      <c r="R26" s="237"/>
      <c r="S26" s="68"/>
      <c r="T26" s="68">
        <v>4</v>
      </c>
      <c r="U26" s="68"/>
      <c r="V26" s="64">
        <f t="shared" si="11"/>
        <v>4</v>
      </c>
      <c r="W26" s="68"/>
      <c r="X26" s="68"/>
      <c r="Y26" s="68">
        <v>22</v>
      </c>
      <c r="Z26" s="142">
        <v>24</v>
      </c>
      <c r="AA26" s="124">
        <v>67</v>
      </c>
    </row>
    <row r="27" spans="1:27" ht="14.25" customHeight="1" thickBot="1" x14ac:dyDescent="0.25">
      <c r="A27" s="272"/>
      <c r="B27" s="71" t="s">
        <v>47</v>
      </c>
      <c r="C27" s="67">
        <v>14</v>
      </c>
      <c r="D27" s="148">
        <v>7</v>
      </c>
      <c r="E27" s="62">
        <v>17</v>
      </c>
      <c r="F27" s="143"/>
      <c r="G27" s="204">
        <v>1</v>
      </c>
      <c r="H27" s="150"/>
      <c r="I27" s="150"/>
      <c r="J27" s="150"/>
      <c r="K27" s="205"/>
      <c r="L27" s="228"/>
      <c r="M27" s="149"/>
      <c r="N27" s="149"/>
      <c r="O27" s="149"/>
      <c r="P27" s="229"/>
      <c r="Q27" s="246">
        <f>SUM(G27:P27)</f>
        <v>1</v>
      </c>
      <c r="R27" s="237"/>
      <c r="S27" s="68"/>
      <c r="T27" s="68"/>
      <c r="U27" s="70"/>
      <c r="V27" s="64">
        <f t="shared" si="11"/>
        <v>0</v>
      </c>
      <c r="W27" s="70"/>
      <c r="X27" s="70"/>
      <c r="Y27" s="149">
        <v>1</v>
      </c>
      <c r="Z27" s="143">
        <v>1</v>
      </c>
      <c r="AA27" s="124">
        <v>10</v>
      </c>
    </row>
    <row r="28" spans="1:27" ht="14.25" customHeight="1" thickBot="1" x14ac:dyDescent="0.25">
      <c r="A28" s="272"/>
      <c r="B28" s="71" t="s">
        <v>7</v>
      </c>
      <c r="C28" s="72">
        <v>49</v>
      </c>
      <c r="D28" s="73">
        <v>4</v>
      </c>
      <c r="E28" s="62">
        <v>22</v>
      </c>
      <c r="F28" s="177">
        <v>1</v>
      </c>
      <c r="G28" s="204">
        <v>2</v>
      </c>
      <c r="H28" s="75"/>
      <c r="I28" s="75"/>
      <c r="J28" s="75"/>
      <c r="K28" s="206"/>
      <c r="L28" s="230">
        <v>2</v>
      </c>
      <c r="M28" s="74"/>
      <c r="N28" s="74"/>
      <c r="O28" s="74"/>
      <c r="P28" s="231"/>
      <c r="Q28" s="246">
        <f>SUM(G28:P28)</f>
        <v>4</v>
      </c>
      <c r="R28" s="238"/>
      <c r="S28" s="171"/>
      <c r="T28" s="171">
        <v>4</v>
      </c>
      <c r="U28" s="70"/>
      <c r="V28" s="64">
        <f t="shared" si="11"/>
        <v>4</v>
      </c>
      <c r="W28" s="70"/>
      <c r="X28" s="70"/>
      <c r="Y28" s="74"/>
      <c r="Z28" s="143">
        <v>3</v>
      </c>
      <c r="AA28" s="124"/>
    </row>
    <row r="29" spans="1:27" ht="14.25" customHeight="1" thickBot="1" x14ac:dyDescent="0.25">
      <c r="A29" s="272"/>
      <c r="B29" s="20" t="s">
        <v>0</v>
      </c>
      <c r="C29" s="3">
        <f t="shared" ref="C29:G29" si="12">SUM(C24:C28)</f>
        <v>230</v>
      </c>
      <c r="D29" s="4">
        <f t="shared" si="12"/>
        <v>129</v>
      </c>
      <c r="E29" s="4">
        <f t="shared" si="12"/>
        <v>136</v>
      </c>
      <c r="F29" s="135">
        <f t="shared" si="12"/>
        <v>22</v>
      </c>
      <c r="G29" s="3">
        <f t="shared" si="12"/>
        <v>10</v>
      </c>
      <c r="H29" s="4"/>
      <c r="I29" s="4">
        <f>SUM(I24:I28)</f>
        <v>0</v>
      </c>
      <c r="J29" s="4">
        <f t="shared" ref="J29:K29" si="13">SUM(J24:J28)</f>
        <v>0</v>
      </c>
      <c r="K29" s="116">
        <f t="shared" si="13"/>
        <v>2</v>
      </c>
      <c r="L29" s="3">
        <f>SUM(L24:L28)</f>
        <v>6</v>
      </c>
      <c r="M29" s="4">
        <f>SUM(M24:M28)</f>
        <v>0</v>
      </c>
      <c r="N29" s="4">
        <f t="shared" ref="N29:O29" si="14">SUM(N24:N28)</f>
        <v>0</v>
      </c>
      <c r="O29" s="4">
        <f t="shared" si="14"/>
        <v>0</v>
      </c>
      <c r="P29" s="116">
        <f>SUM(P24:P28)</f>
        <v>2</v>
      </c>
      <c r="Q29" s="241">
        <f>G29+H29+I29+L29+M29+P29+J29+K29+N29+O29</f>
        <v>20</v>
      </c>
      <c r="R29" s="215">
        <f>SUM(R24:R28)</f>
        <v>0</v>
      </c>
      <c r="S29" s="168">
        <f t="shared" ref="S29:U29" si="15">SUM(S24:S28)</f>
        <v>0</v>
      </c>
      <c r="T29" s="168">
        <f t="shared" si="15"/>
        <v>9</v>
      </c>
      <c r="U29" s="168">
        <f t="shared" si="15"/>
        <v>0</v>
      </c>
      <c r="V29" s="64">
        <f t="shared" si="11"/>
        <v>9</v>
      </c>
      <c r="W29" s="4">
        <f t="shared" ref="W29:AA29" si="16">SUM(W24:W28)</f>
        <v>0</v>
      </c>
      <c r="X29" s="4">
        <f t="shared" si="16"/>
        <v>0</v>
      </c>
      <c r="Y29" s="4">
        <f t="shared" si="16"/>
        <v>31</v>
      </c>
      <c r="Z29" s="135">
        <f>SUM(Z24:Z28)</f>
        <v>41</v>
      </c>
      <c r="AA29" s="116">
        <f t="shared" si="16"/>
        <v>89</v>
      </c>
    </row>
    <row r="30" spans="1:27" s="10" customFormat="1" ht="14.25" customHeight="1" thickBot="1" x14ac:dyDescent="0.3">
      <c r="A30" s="272"/>
      <c r="B30" s="156" t="s">
        <v>33</v>
      </c>
      <c r="C30" s="157">
        <f>C29/C31</f>
        <v>0.79584775086505188</v>
      </c>
      <c r="D30" s="157">
        <f>D29/D31</f>
        <v>0.74566473988439308</v>
      </c>
      <c r="E30" s="157">
        <f>E29/E31</f>
        <v>0.75138121546961323</v>
      </c>
      <c r="F30" s="158">
        <f>F29/F31</f>
        <v>0.66666666666666663</v>
      </c>
      <c r="G30" s="157">
        <f>G29/G31</f>
        <v>1</v>
      </c>
      <c r="H30" s="157" t="e">
        <f t="shared" ref="H30:P30" si="17">H29/H31</f>
        <v>#DIV/0!</v>
      </c>
      <c r="I30" s="157"/>
      <c r="J30" s="157"/>
      <c r="K30" s="159"/>
      <c r="L30" s="157">
        <f t="shared" si="17"/>
        <v>1.5</v>
      </c>
      <c r="M30" s="157"/>
      <c r="N30" s="157"/>
      <c r="O30" s="157"/>
      <c r="P30" s="159">
        <f t="shared" si="17"/>
        <v>1</v>
      </c>
      <c r="Q30" s="159" t="e">
        <f>Q29/Q31</f>
        <v>#DIV/0!</v>
      </c>
      <c r="R30" s="179"/>
      <c r="S30" s="157"/>
      <c r="T30" s="157"/>
      <c r="U30" s="157" t="e">
        <f>U29/U31</f>
        <v>#DIV/0!</v>
      </c>
      <c r="V30" s="157"/>
      <c r="W30" s="157"/>
      <c r="X30" s="157"/>
      <c r="Y30" s="158" t="e">
        <f>(Y29+Z29)/Y31</f>
        <v>#DIV/0!</v>
      </c>
      <c r="Z30" s="159"/>
      <c r="AA30" s="159"/>
    </row>
    <row r="31" spans="1:27" ht="14.25" customHeight="1" thickBot="1" x14ac:dyDescent="0.25">
      <c r="A31" s="272"/>
      <c r="B31" s="76" t="s">
        <v>26</v>
      </c>
      <c r="C31" s="77">
        <v>289</v>
      </c>
      <c r="D31" s="77">
        <v>173</v>
      </c>
      <c r="E31" s="13">
        <v>181</v>
      </c>
      <c r="F31" s="144">
        <v>33</v>
      </c>
      <c r="G31" s="77">
        <v>10</v>
      </c>
      <c r="H31" s="13"/>
      <c r="I31" s="13">
        <v>3</v>
      </c>
      <c r="J31" s="13">
        <v>3</v>
      </c>
      <c r="K31" s="125">
        <v>3</v>
      </c>
      <c r="L31" s="77">
        <v>4</v>
      </c>
      <c r="M31" s="13"/>
      <c r="N31" s="13">
        <v>2</v>
      </c>
      <c r="O31" s="13">
        <v>2</v>
      </c>
      <c r="P31" s="125">
        <v>2</v>
      </c>
      <c r="Q31" s="247"/>
      <c r="R31" s="182"/>
      <c r="S31" s="13"/>
      <c r="T31" s="13"/>
      <c r="U31" s="13"/>
      <c r="V31" s="13"/>
      <c r="W31" s="13"/>
      <c r="X31" s="13"/>
      <c r="Y31" s="144"/>
      <c r="Z31" s="125"/>
      <c r="AA31" s="125"/>
    </row>
    <row r="32" spans="1:27" ht="14.25" customHeight="1" thickBot="1" x14ac:dyDescent="0.25">
      <c r="A32" s="273"/>
      <c r="B32" s="23" t="s">
        <v>20</v>
      </c>
      <c r="C32" s="78">
        <f>C31-C29</f>
        <v>59</v>
      </c>
      <c r="D32" s="79">
        <f>D31-D29</f>
        <v>44</v>
      </c>
      <c r="E32" s="80">
        <f>E31-E29</f>
        <v>45</v>
      </c>
      <c r="F32" s="178">
        <f>F31-F29</f>
        <v>11</v>
      </c>
      <c r="G32" s="207">
        <f t="shared" ref="G32:M32" si="18">G31-G29</f>
        <v>0</v>
      </c>
      <c r="H32" s="80">
        <f t="shared" si="18"/>
        <v>0</v>
      </c>
      <c r="I32" s="80">
        <f>I31-I29-I9-J20</f>
        <v>3</v>
      </c>
      <c r="J32" s="80">
        <f t="shared" ref="J32:K32" si="19">J31-J29-J9-K20</f>
        <v>3</v>
      </c>
      <c r="K32" s="208">
        <f t="shared" si="19"/>
        <v>-1</v>
      </c>
      <c r="L32" s="207">
        <f t="shared" si="18"/>
        <v>-2</v>
      </c>
      <c r="M32" s="80">
        <f t="shared" si="18"/>
        <v>0</v>
      </c>
      <c r="N32" s="80">
        <f t="shared" ref="N32:O32" si="20">N31-N29-N20-N9</f>
        <v>1</v>
      </c>
      <c r="O32" s="80">
        <f t="shared" si="20"/>
        <v>2</v>
      </c>
      <c r="P32" s="208">
        <f>P31-P29-P20-P9</f>
        <v>0</v>
      </c>
      <c r="Q32" s="248"/>
      <c r="R32" s="80"/>
      <c r="S32" s="79"/>
      <c r="T32" s="79"/>
      <c r="U32" s="79">
        <f>U31-U29</f>
        <v>0</v>
      </c>
      <c r="V32" s="79"/>
      <c r="W32" s="79"/>
      <c r="X32" s="79"/>
      <c r="Y32" s="140"/>
      <c r="Z32" s="126"/>
      <c r="AA32" s="126"/>
    </row>
    <row r="33" spans="1:29" ht="14.25" customHeight="1" thickBot="1" x14ac:dyDescent="0.25">
      <c r="A33" s="258" t="s">
        <v>34</v>
      </c>
      <c r="B33" s="83" t="s">
        <v>35</v>
      </c>
      <c r="C33" s="84">
        <f>SUM(C9+C20+C29)</f>
        <v>760</v>
      </c>
      <c r="D33" s="84">
        <f t="shared" ref="D33:AA33" si="21">SUM(D9+D20+D29)</f>
        <v>417</v>
      </c>
      <c r="E33" s="84">
        <f t="shared" si="21"/>
        <v>539</v>
      </c>
      <c r="F33" s="145">
        <f t="shared" si="21"/>
        <v>125</v>
      </c>
      <c r="G33" s="209">
        <f>G9+G20+G29</f>
        <v>23</v>
      </c>
      <c r="H33" s="85">
        <f>SUM(H9+H20+H29)</f>
        <v>14</v>
      </c>
      <c r="I33" s="85">
        <f t="shared" si="21"/>
        <v>1</v>
      </c>
      <c r="J33" s="85">
        <f t="shared" si="21"/>
        <v>0</v>
      </c>
      <c r="K33" s="210">
        <f t="shared" si="21"/>
        <v>2</v>
      </c>
      <c r="L33" s="209">
        <f t="shared" si="21"/>
        <v>10</v>
      </c>
      <c r="M33" s="85">
        <f>M9+M20+M29</f>
        <v>2</v>
      </c>
      <c r="N33" s="85">
        <f>N9+N20+N29</f>
        <v>1</v>
      </c>
      <c r="O33" s="85">
        <f>O9+O20+O29</f>
        <v>0</v>
      </c>
      <c r="P33" s="210">
        <f t="shared" si="21"/>
        <v>2</v>
      </c>
      <c r="Q33" s="249">
        <f>P33+M33+L33+I33+H33+G33+J33+K33+N33+O33</f>
        <v>55</v>
      </c>
      <c r="R33" s="183">
        <f>R9+R20+R29</f>
        <v>7</v>
      </c>
      <c r="S33" s="85">
        <f t="shared" ref="S33:U33" si="22">S9+S20+S29</f>
        <v>10</v>
      </c>
      <c r="T33" s="85">
        <f t="shared" si="22"/>
        <v>9</v>
      </c>
      <c r="U33" s="85">
        <f t="shared" si="22"/>
        <v>0</v>
      </c>
      <c r="V33" s="85">
        <f>SUM(R33:U33)</f>
        <v>26</v>
      </c>
      <c r="W33" s="84">
        <f t="shared" si="21"/>
        <v>0</v>
      </c>
      <c r="X33" s="84">
        <f t="shared" si="21"/>
        <v>2</v>
      </c>
      <c r="Y33" s="84">
        <f t="shared" si="21"/>
        <v>61</v>
      </c>
      <c r="Z33" s="145">
        <f>Z9+Z20+Z29</f>
        <v>82</v>
      </c>
      <c r="AA33" s="127">
        <f t="shared" si="21"/>
        <v>139</v>
      </c>
    </row>
    <row r="34" spans="1:29" s="10" customFormat="1" ht="14.25" customHeight="1" thickBot="1" x14ac:dyDescent="0.3">
      <c r="A34" s="259"/>
      <c r="B34" s="161" t="s">
        <v>33</v>
      </c>
      <c r="C34" s="162">
        <f t="shared" ref="C34:V34" si="23">C33/C35</f>
        <v>0.8539325842696629</v>
      </c>
      <c r="D34" s="162">
        <f t="shared" si="23"/>
        <v>0.76795580110497241</v>
      </c>
      <c r="E34" s="162">
        <f t="shared" si="23"/>
        <v>0.69909208819714652</v>
      </c>
      <c r="F34" s="163">
        <f t="shared" si="23"/>
        <v>0.76687116564417179</v>
      </c>
      <c r="G34" s="211">
        <f t="shared" si="23"/>
        <v>0.76666666666666672</v>
      </c>
      <c r="H34" s="162">
        <f t="shared" si="23"/>
        <v>1</v>
      </c>
      <c r="I34" s="162">
        <f t="shared" si="23"/>
        <v>0.33333333333333331</v>
      </c>
      <c r="J34" s="162">
        <f t="shared" si="23"/>
        <v>0</v>
      </c>
      <c r="K34" s="164">
        <f t="shared" si="23"/>
        <v>0.66666666666666663</v>
      </c>
      <c r="L34" s="211">
        <f t="shared" si="23"/>
        <v>0.76923076923076927</v>
      </c>
      <c r="M34" s="162">
        <f t="shared" si="23"/>
        <v>0.33333333333333331</v>
      </c>
      <c r="N34" s="162">
        <f t="shared" si="23"/>
        <v>0.5</v>
      </c>
      <c r="O34" s="162">
        <f t="shared" si="23"/>
        <v>0</v>
      </c>
      <c r="P34" s="164">
        <f t="shared" si="23"/>
        <v>1</v>
      </c>
      <c r="Q34" s="250">
        <f t="shared" si="23"/>
        <v>0.70512820512820518</v>
      </c>
      <c r="R34" s="184">
        <f t="shared" si="23"/>
        <v>1</v>
      </c>
      <c r="S34" s="162">
        <f t="shared" si="23"/>
        <v>1</v>
      </c>
      <c r="T34" s="162">
        <f t="shared" si="23"/>
        <v>0.81818181818181823</v>
      </c>
      <c r="U34" s="162" t="e">
        <f t="shared" si="23"/>
        <v>#DIV/0!</v>
      </c>
      <c r="V34" s="162">
        <f t="shared" si="23"/>
        <v>0.9285714285714286</v>
      </c>
      <c r="W34" s="162"/>
      <c r="X34" s="162"/>
      <c r="Y34" s="163" t="e">
        <f>(Y33)/Y35</f>
        <v>#DIV/0!</v>
      </c>
      <c r="Z34" s="159"/>
      <c r="AA34" s="164"/>
      <c r="AC34" s="166"/>
    </row>
    <row r="35" spans="1:29" ht="14.25" customHeight="1" thickBot="1" x14ac:dyDescent="0.25">
      <c r="A35" s="259"/>
      <c r="B35" s="21" t="s">
        <v>26</v>
      </c>
      <c r="C35" s="22">
        <f>C11+C22+C31</f>
        <v>890</v>
      </c>
      <c r="D35" s="22">
        <f>D11+D22+D31</f>
        <v>543</v>
      </c>
      <c r="E35" s="22">
        <f>E11+E22+E31</f>
        <v>771</v>
      </c>
      <c r="F35" s="146">
        <f>F11+F22+F31</f>
        <v>163</v>
      </c>
      <c r="G35" s="212">
        <f t="shared" ref="G35:P35" si="24">G11+G22+G31</f>
        <v>30</v>
      </c>
      <c r="H35" s="22">
        <f t="shared" si="24"/>
        <v>14</v>
      </c>
      <c r="I35" s="22">
        <f t="shared" si="24"/>
        <v>3</v>
      </c>
      <c r="J35" s="22">
        <f t="shared" si="24"/>
        <v>3</v>
      </c>
      <c r="K35" s="128">
        <f t="shared" si="24"/>
        <v>3</v>
      </c>
      <c r="L35" s="212">
        <f t="shared" si="24"/>
        <v>13</v>
      </c>
      <c r="M35" s="22">
        <f t="shared" si="24"/>
        <v>6</v>
      </c>
      <c r="N35" s="22">
        <f t="shared" si="24"/>
        <v>2</v>
      </c>
      <c r="O35" s="22">
        <f t="shared" si="24"/>
        <v>2</v>
      </c>
      <c r="P35" s="128">
        <f t="shared" si="24"/>
        <v>2</v>
      </c>
      <c r="Q35" s="251">
        <f>G35+H35+I35+L35+M35+P35+J35+K35+N35+O35</f>
        <v>78</v>
      </c>
      <c r="R35" s="185">
        <v>7</v>
      </c>
      <c r="S35" s="22">
        <v>10</v>
      </c>
      <c r="T35" s="22">
        <v>11</v>
      </c>
      <c r="U35" s="22">
        <f>U31+U22+U11</f>
        <v>0</v>
      </c>
      <c r="V35" s="22">
        <f>SUM(R35:U35)</f>
        <v>28</v>
      </c>
      <c r="W35" s="22"/>
      <c r="X35" s="22"/>
      <c r="Y35" s="146">
        <f>Y11+Y22+Y31</f>
        <v>0</v>
      </c>
      <c r="Z35" s="128"/>
      <c r="AA35" s="128">
        <f>AA11+AA22+AA31</f>
        <v>0</v>
      </c>
    </row>
    <row r="36" spans="1:29" s="11" customFormat="1" ht="14.25" customHeight="1" thickBot="1" x14ac:dyDescent="0.25">
      <c r="A36" s="260"/>
      <c r="B36" s="24" t="s">
        <v>20</v>
      </c>
      <c r="C36" s="25">
        <f t="shared" ref="C36:V36" si="25">C35-C33</f>
        <v>130</v>
      </c>
      <c r="D36" s="25">
        <f t="shared" si="25"/>
        <v>126</v>
      </c>
      <c r="E36" s="25">
        <f t="shared" si="25"/>
        <v>232</v>
      </c>
      <c r="F36" s="147">
        <f t="shared" si="25"/>
        <v>38</v>
      </c>
      <c r="G36" s="213">
        <f t="shared" si="25"/>
        <v>7</v>
      </c>
      <c r="H36" s="25">
        <f t="shared" si="25"/>
        <v>0</v>
      </c>
      <c r="I36" s="25">
        <f t="shared" si="25"/>
        <v>2</v>
      </c>
      <c r="J36" s="25">
        <f t="shared" si="25"/>
        <v>3</v>
      </c>
      <c r="K36" s="129">
        <f t="shared" si="25"/>
        <v>1</v>
      </c>
      <c r="L36" s="213">
        <f>L35-L33</f>
        <v>3</v>
      </c>
      <c r="M36" s="25">
        <f>M35-M33</f>
        <v>4</v>
      </c>
      <c r="N36" s="25">
        <f t="shared" si="25"/>
        <v>1</v>
      </c>
      <c r="O36" s="25">
        <f t="shared" si="25"/>
        <v>2</v>
      </c>
      <c r="P36" s="129">
        <f t="shared" si="25"/>
        <v>0</v>
      </c>
      <c r="Q36" s="252">
        <f t="shared" si="25"/>
        <v>23</v>
      </c>
      <c r="R36" s="186">
        <f t="shared" si="25"/>
        <v>0</v>
      </c>
      <c r="S36" s="25">
        <f t="shared" si="25"/>
        <v>0</v>
      </c>
      <c r="T36" s="25">
        <f t="shared" si="25"/>
        <v>2</v>
      </c>
      <c r="U36" s="25">
        <f t="shared" si="25"/>
        <v>0</v>
      </c>
      <c r="V36" s="25">
        <f t="shared" si="25"/>
        <v>2</v>
      </c>
      <c r="W36" s="25"/>
      <c r="X36" s="25"/>
      <c r="Y36" s="147"/>
      <c r="Z36" s="122"/>
      <c r="AA36" s="129">
        <v>0</v>
      </c>
    </row>
    <row r="37" spans="1:29" ht="16.5" customHeight="1" x14ac:dyDescent="0.2">
      <c r="A37" s="2"/>
      <c r="B37" s="253" t="s">
        <v>64</v>
      </c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</row>
    <row r="38" spans="1:29" ht="255" customHeight="1" thickBot="1" x14ac:dyDescent="0.25"/>
    <row r="39" spans="1:29" ht="19.5" customHeight="1" thickBot="1" x14ac:dyDescent="0.25">
      <c r="A39" s="265" t="s">
        <v>49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7"/>
    </row>
    <row r="40" spans="1:29" ht="21" thickBot="1" x14ac:dyDescent="0.25">
      <c r="A40" s="254"/>
      <c r="B40" s="255"/>
      <c r="C40" s="281" t="s">
        <v>16</v>
      </c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3"/>
    </row>
    <row r="41" spans="1:29" ht="69.75" thickBot="1" x14ac:dyDescent="0.25">
      <c r="A41" s="279"/>
      <c r="B41" s="280"/>
      <c r="C41" s="151" t="s">
        <v>12</v>
      </c>
      <c r="D41" s="152" t="s">
        <v>13</v>
      </c>
      <c r="E41" s="153" t="s">
        <v>32</v>
      </c>
      <c r="F41" s="153" t="s">
        <v>14</v>
      </c>
      <c r="G41" s="153" t="s">
        <v>37</v>
      </c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 t="s">
        <v>15</v>
      </c>
      <c r="V41" s="154"/>
      <c r="W41" s="154" t="s">
        <v>30</v>
      </c>
      <c r="X41" s="154" t="s">
        <v>28</v>
      </c>
      <c r="Y41" s="153" t="s">
        <v>45</v>
      </c>
      <c r="Z41" s="154" t="s">
        <v>46</v>
      </c>
      <c r="AA41" s="155" t="s">
        <v>29</v>
      </c>
    </row>
    <row r="42" spans="1:29" ht="13.5" thickTop="1" x14ac:dyDescent="0.2">
      <c r="A42" s="261" t="s">
        <v>38</v>
      </c>
      <c r="B42" s="86" t="s">
        <v>39</v>
      </c>
      <c r="C42" s="87">
        <v>32</v>
      </c>
      <c r="D42" s="87"/>
      <c r="E42" s="87">
        <v>5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</row>
    <row r="43" spans="1:29" ht="15.75" x14ac:dyDescent="0.25">
      <c r="A43" s="262"/>
      <c r="B43" s="88" t="s">
        <v>40</v>
      </c>
      <c r="C43" s="89">
        <f>C42/C44</f>
        <v>1.032258064516129</v>
      </c>
      <c r="D43" s="89" t="e">
        <f>D42/D44</f>
        <v>#DIV/0!</v>
      </c>
      <c r="E43" s="89">
        <f>E42/E44</f>
        <v>0.35714285714285715</v>
      </c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1:29" x14ac:dyDescent="0.2">
      <c r="A44" s="262"/>
      <c r="B44" s="91" t="s">
        <v>41</v>
      </c>
      <c r="C44" s="90">
        <v>31</v>
      </c>
      <c r="D44" s="90"/>
      <c r="E44" s="90">
        <v>14</v>
      </c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</row>
    <row r="45" spans="1:29" ht="13.5" thickBot="1" x14ac:dyDescent="0.25">
      <c r="A45" s="262"/>
      <c r="B45" s="92" t="s">
        <v>20</v>
      </c>
      <c r="C45" s="93">
        <f>C44-C42</f>
        <v>-1</v>
      </c>
      <c r="D45" s="93">
        <f>D44-D42</f>
        <v>0</v>
      </c>
      <c r="E45" s="93">
        <f>E44-E42</f>
        <v>9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</row>
    <row r="46" spans="1:29" ht="13.5" thickTop="1" x14ac:dyDescent="0.2">
      <c r="A46" s="262"/>
      <c r="B46" s="94" t="s">
        <v>42</v>
      </c>
      <c r="C46" s="95">
        <v>26</v>
      </c>
      <c r="D46" s="95"/>
      <c r="E46" s="95"/>
      <c r="F46" s="95"/>
      <c r="G46" s="95">
        <v>2</v>
      </c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>
        <v>3</v>
      </c>
      <c r="V46" s="95"/>
      <c r="W46" s="95"/>
      <c r="X46" s="95"/>
      <c r="Y46" s="95"/>
      <c r="Z46" s="95"/>
      <c r="AA46" s="95"/>
    </row>
    <row r="47" spans="1:29" ht="15.75" x14ac:dyDescent="0.25">
      <c r="A47" s="262"/>
      <c r="B47" s="96" t="s">
        <v>40</v>
      </c>
      <c r="C47" s="97">
        <f>C46/C48</f>
        <v>0.83870967741935487</v>
      </c>
      <c r="D47" s="97"/>
      <c r="E47" s="97"/>
      <c r="F47" s="97"/>
      <c r="G47" s="97">
        <f>G46/G48</f>
        <v>0.5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>
        <f>U46/U48</f>
        <v>1</v>
      </c>
      <c r="V47" s="97"/>
      <c r="W47" s="98"/>
      <c r="X47" s="98"/>
      <c r="Y47" s="98"/>
      <c r="Z47" s="98"/>
      <c r="AA47" s="98"/>
    </row>
    <row r="48" spans="1:29" x14ac:dyDescent="0.2">
      <c r="A48" s="262"/>
      <c r="B48" s="99" t="s">
        <v>41</v>
      </c>
      <c r="C48" s="98">
        <v>31</v>
      </c>
      <c r="D48" s="98"/>
      <c r="E48" s="98"/>
      <c r="F48" s="98"/>
      <c r="G48" s="98">
        <v>4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>
        <v>3</v>
      </c>
      <c r="V48" s="98"/>
      <c r="W48" s="98"/>
      <c r="X48" s="98"/>
      <c r="Y48" s="98"/>
      <c r="Z48" s="98"/>
      <c r="AA48" s="98"/>
    </row>
    <row r="49" spans="1:27" ht="13.5" thickBot="1" x14ac:dyDescent="0.25">
      <c r="A49" s="262"/>
      <c r="B49" s="100" t="s">
        <v>20</v>
      </c>
      <c r="C49" s="101">
        <f>C48-C46</f>
        <v>5</v>
      </c>
      <c r="D49" s="101"/>
      <c r="E49" s="101"/>
      <c r="F49" s="101"/>
      <c r="G49" s="101">
        <f>G48-G46</f>
        <v>2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>
        <f>U48-U46</f>
        <v>0</v>
      </c>
      <c r="V49" s="101"/>
      <c r="W49" s="101"/>
      <c r="X49" s="101"/>
      <c r="Y49" s="101"/>
      <c r="Z49" s="101"/>
      <c r="AA49" s="101"/>
    </row>
    <row r="50" spans="1:27" ht="13.5" thickTop="1" x14ac:dyDescent="0.2">
      <c r="A50" s="262"/>
      <c r="B50" s="102" t="s">
        <v>43</v>
      </c>
      <c r="C50" s="103">
        <v>27</v>
      </c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</row>
    <row r="51" spans="1:27" ht="15.75" x14ac:dyDescent="0.25">
      <c r="A51" s="263"/>
      <c r="B51" s="104" t="s">
        <v>40</v>
      </c>
      <c r="C51" s="105">
        <f>C50/C52</f>
        <v>0.67500000000000004</v>
      </c>
      <c r="D51" s="105">
        <f>D50/D52</f>
        <v>0</v>
      </c>
      <c r="E51" s="105"/>
      <c r="F51" s="105"/>
      <c r="G51" s="105">
        <f t="shared" ref="G51" si="26">G50/G52</f>
        <v>0</v>
      </c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6"/>
      <c r="X51" s="106"/>
      <c r="Y51" s="106"/>
      <c r="Z51" s="106"/>
      <c r="AA51" s="106"/>
    </row>
    <row r="52" spans="1:27" x14ac:dyDescent="0.2">
      <c r="A52" s="263"/>
      <c r="B52" s="107" t="s">
        <v>41</v>
      </c>
      <c r="C52" s="106">
        <v>40</v>
      </c>
      <c r="D52" s="106">
        <v>2</v>
      </c>
      <c r="E52" s="106"/>
      <c r="F52" s="106"/>
      <c r="G52" s="106">
        <v>1</v>
      </c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</row>
    <row r="53" spans="1:27" ht="13.5" thickBot="1" x14ac:dyDescent="0.25">
      <c r="A53" s="264"/>
      <c r="B53" s="108" t="s">
        <v>20</v>
      </c>
      <c r="C53" s="109">
        <f>C52-C50</f>
        <v>13</v>
      </c>
      <c r="D53" s="109">
        <f>D52-D50</f>
        <v>2</v>
      </c>
      <c r="E53" s="109"/>
      <c r="F53" s="109"/>
      <c r="G53" s="109">
        <f t="shared" ref="G53" si="27">G52-G50</f>
        <v>1</v>
      </c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</row>
    <row r="54" spans="1:27" ht="13.5" thickTop="1" x14ac:dyDescent="0.2"/>
    <row r="57" spans="1:27" x14ac:dyDescent="0.2">
      <c r="F57" s="170"/>
    </row>
  </sheetData>
  <mergeCells count="12">
    <mergeCell ref="B37:AA37"/>
    <mergeCell ref="A2:B3"/>
    <mergeCell ref="A33:A36"/>
    <mergeCell ref="A42:A53"/>
    <mergeCell ref="A1:AA1"/>
    <mergeCell ref="C2:AA2"/>
    <mergeCell ref="A24:A32"/>
    <mergeCell ref="A13:A23"/>
    <mergeCell ref="A4:A12"/>
    <mergeCell ref="A39:AA39"/>
    <mergeCell ref="A40:B41"/>
    <mergeCell ref="C40:AA40"/>
  </mergeCells>
  <phoneticPr fontId="0" type="noConversion"/>
  <conditionalFormatting sqref="F20">
    <cfRule type="cellIs" dxfId="23" priority="57" stopIfTrue="1" operator="greaterThan">
      <formula>149</formula>
    </cfRule>
  </conditionalFormatting>
  <conditionalFormatting sqref="G47">
    <cfRule type="cellIs" dxfId="22" priority="36" stopIfTrue="1" operator="greaterThan">
      <formula>0.99</formula>
    </cfRule>
    <cfRule type="cellIs" dxfId="21" priority="37" stopIfTrue="1" operator="greaterThan">
      <formula>0.99</formula>
    </cfRule>
  </conditionalFormatting>
  <conditionalFormatting sqref="U47:V47">
    <cfRule type="cellIs" dxfId="20" priority="35" stopIfTrue="1" operator="greaterThan">
      <formula>0.99</formula>
    </cfRule>
  </conditionalFormatting>
  <conditionalFormatting sqref="G10:L10">
    <cfRule type="cellIs" dxfId="19" priority="31" operator="greaterThan">
      <formula>0.99</formula>
    </cfRule>
  </conditionalFormatting>
  <conditionalFormatting sqref="F10">
    <cfRule type="cellIs" dxfId="18" priority="30" operator="greaterThan">
      <formula>0.99</formula>
    </cfRule>
  </conditionalFormatting>
  <conditionalFormatting sqref="M10:O10">
    <cfRule type="cellIs" dxfId="17" priority="28" operator="greaterThan">
      <formula>0.99</formula>
    </cfRule>
  </conditionalFormatting>
  <conditionalFormatting sqref="Q10:V10">
    <cfRule type="cellIs" dxfId="16" priority="27" operator="greaterThan">
      <formula>0.99</formula>
    </cfRule>
  </conditionalFormatting>
  <conditionalFormatting sqref="Y10">
    <cfRule type="cellIs" dxfId="15" priority="25" operator="greaterThan">
      <formula>0.99</formula>
    </cfRule>
  </conditionalFormatting>
  <conditionalFormatting sqref="F21:L21">
    <cfRule type="cellIs" dxfId="14" priority="24" operator="greaterThan">
      <formula>0.99</formula>
    </cfRule>
  </conditionalFormatting>
  <conditionalFormatting sqref="Q21:V21">
    <cfRule type="cellIs" dxfId="13" priority="22" operator="greaterThan">
      <formula>0.9</formula>
    </cfRule>
  </conditionalFormatting>
  <conditionalFormatting sqref="Y21">
    <cfRule type="cellIs" dxfId="12" priority="20" operator="greaterThan">
      <formula>0.99</formula>
    </cfRule>
  </conditionalFormatting>
  <conditionalFormatting sqref="F30:P30">
    <cfRule type="cellIs" dxfId="11" priority="19" operator="greaterThan">
      <formula>0.99</formula>
    </cfRule>
  </conditionalFormatting>
  <conditionalFormatting sqref="Q30:V30">
    <cfRule type="cellIs" dxfId="10" priority="17" operator="greaterThan">
      <formula>0.9</formula>
    </cfRule>
  </conditionalFormatting>
  <conditionalFormatting sqref="Y30">
    <cfRule type="cellIs" dxfId="9" priority="15" operator="greaterThan">
      <formula>0.99</formula>
    </cfRule>
  </conditionalFormatting>
  <conditionalFormatting sqref="F34">
    <cfRule type="cellIs" dxfId="8" priority="14" operator="greaterThan">
      <formula>1</formula>
    </cfRule>
  </conditionalFormatting>
  <conditionalFormatting sqref="G34">
    <cfRule type="cellIs" dxfId="7" priority="12" operator="greaterThan">
      <formula>0.9</formula>
    </cfRule>
  </conditionalFormatting>
  <conditionalFormatting sqref="H34">
    <cfRule type="cellIs" dxfId="6" priority="11" operator="greaterThan">
      <formula>0.99</formula>
    </cfRule>
  </conditionalFormatting>
  <conditionalFormatting sqref="I34:K34">
    <cfRule type="cellIs" dxfId="5" priority="10" operator="greaterThan">
      <formula>0.9</formula>
    </cfRule>
  </conditionalFormatting>
  <conditionalFormatting sqref="L34">
    <cfRule type="cellIs" dxfId="4" priority="9" operator="greaterThan">
      <formula>0.9</formula>
    </cfRule>
  </conditionalFormatting>
  <conditionalFormatting sqref="M34">
    <cfRule type="cellIs" dxfId="3" priority="8" operator="greaterThan">
      <formula>0.9</formula>
    </cfRule>
  </conditionalFormatting>
  <conditionalFormatting sqref="N34:P34">
    <cfRule type="cellIs" dxfId="2" priority="7" operator="greaterThan">
      <formula>0.9</formula>
    </cfRule>
  </conditionalFormatting>
  <conditionalFormatting sqref="Q34:V34">
    <cfRule type="cellIs" dxfId="1" priority="6" operator="greaterThan">
      <formula>0.99</formula>
    </cfRule>
  </conditionalFormatting>
  <conditionalFormatting sqref="Y34">
    <cfRule type="cellIs" dxfId="0" priority="2" operator="greaterThan">
      <formula>0.99</formula>
    </cfRule>
  </conditionalFormatting>
  <pageMargins left="0" right="0" top="0" bottom="0" header="0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AUTONOMA VALLE D'AOSTA</dc:creator>
  <cp:lastModifiedBy>Fabrizio TRUC</cp:lastModifiedBy>
  <cp:lastPrinted>2022-12-22T08:29:31Z</cp:lastPrinted>
  <dcterms:created xsi:type="dcterms:W3CDTF">2001-09-19T07:29:15Z</dcterms:created>
  <dcterms:modified xsi:type="dcterms:W3CDTF">2023-01-17T10:34:24Z</dcterms:modified>
</cp:coreProperties>
</file>