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AREA LAVORO\ABBATTIMENTI\2025\"/>
    </mc:Choice>
  </mc:AlternateContent>
  <xr:revisionPtr revIDLastSave="0" documentId="8_{11415D38-013A-47FD-9074-0EB6EAF760FB}" xr6:coauthVersionLast="47" xr6:coauthVersionMax="47" xr10:uidLastSave="{00000000-0000-0000-0000-000000000000}"/>
  <bookViews>
    <workbookView xWindow="-120" yWindow="-120" windowWidth="38640" windowHeight="21120" tabRatio="341" xr2:uid="{00000000-000D-0000-FFFF-FFFF00000000}"/>
  </bookViews>
  <sheets>
    <sheet name="Ungulati lagomorfi" sheetId="21" r:id="rId1"/>
    <sheet name="Rimanenze cinghiale" sheetId="2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" i="23" l="1"/>
  <c r="J27" i="23"/>
  <c r="H27" i="23"/>
  <c r="E7" i="23" l="1"/>
  <c r="E8" i="23"/>
  <c r="E9" i="23"/>
  <c r="E10" i="23"/>
  <c r="E11" i="23"/>
  <c r="E12" i="23"/>
  <c r="E6" i="23"/>
  <c r="D27" i="23" l="1"/>
  <c r="C27" i="23"/>
  <c r="B27" i="23"/>
  <c r="K26" i="23"/>
  <c r="E26" i="23"/>
  <c r="K25" i="23"/>
  <c r="E25" i="23"/>
  <c r="K24" i="23"/>
  <c r="E24" i="23"/>
  <c r="K23" i="23"/>
  <c r="E23" i="23"/>
  <c r="K22" i="23"/>
  <c r="E22" i="23"/>
  <c r="K21" i="23"/>
  <c r="E21" i="23"/>
  <c r="K20" i="23"/>
  <c r="E20" i="23"/>
  <c r="E13" i="23"/>
  <c r="D13" i="23"/>
  <c r="C13" i="23"/>
  <c r="B13" i="23"/>
  <c r="K27" i="23" l="1"/>
  <c r="E27" i="23"/>
  <c r="G10" i="21" l="1"/>
  <c r="G30" i="21" l="1"/>
  <c r="G21" i="21"/>
  <c r="G34" i="21" l="1"/>
  <c r="G36" i="21"/>
  <c r="G37" i="21" l="1"/>
  <c r="G35" i="21"/>
  <c r="K30" i="21"/>
  <c r="K21" i="21"/>
  <c r="K10" i="21"/>
  <c r="K34" i="21" l="1"/>
  <c r="C51" i="21" l="1"/>
  <c r="F36" i="21" l="1"/>
  <c r="L30" i="21"/>
  <c r="L10" i="21"/>
  <c r="L21" i="21"/>
  <c r="M10" i="21"/>
  <c r="M21" i="21"/>
  <c r="M30" i="21"/>
  <c r="M36" i="21"/>
  <c r="D30" i="21"/>
  <c r="D33" i="21" s="1"/>
  <c r="C30" i="21"/>
  <c r="C33" i="21" s="1"/>
  <c r="E30" i="21"/>
  <c r="E31" i="21" s="1"/>
  <c r="F30" i="21"/>
  <c r="F31" i="21" s="1"/>
  <c r="H30" i="21"/>
  <c r="I30" i="21"/>
  <c r="J30" i="21"/>
  <c r="D55" i="21"/>
  <c r="C55" i="21"/>
  <c r="D53" i="21"/>
  <c r="C53" i="21"/>
  <c r="C49" i="21"/>
  <c r="E47" i="21"/>
  <c r="D47" i="21"/>
  <c r="C47" i="21"/>
  <c r="E45" i="21"/>
  <c r="D45" i="21"/>
  <c r="C45" i="21"/>
  <c r="C10" i="21"/>
  <c r="C21" i="21"/>
  <c r="C24" i="21" s="1"/>
  <c r="H10" i="21"/>
  <c r="H21" i="21"/>
  <c r="F10" i="21"/>
  <c r="F21" i="21"/>
  <c r="F24" i="21" s="1"/>
  <c r="D10" i="21"/>
  <c r="D11" i="21" s="1"/>
  <c r="E10" i="21"/>
  <c r="E11" i="21" s="1"/>
  <c r="I10" i="21"/>
  <c r="J10" i="21"/>
  <c r="D21" i="21"/>
  <c r="D24" i="21" s="1"/>
  <c r="E21" i="21"/>
  <c r="E24" i="21" s="1"/>
  <c r="I21" i="21"/>
  <c r="J21" i="21"/>
  <c r="C36" i="21"/>
  <c r="D36" i="21"/>
  <c r="E36" i="21"/>
  <c r="J36" i="21"/>
  <c r="F13" i="21" l="1"/>
  <c r="F11" i="21"/>
  <c r="C11" i="21"/>
  <c r="C34" i="21"/>
  <c r="J31" i="21"/>
  <c r="L34" i="21"/>
  <c r="F33" i="21"/>
  <c r="J11" i="21"/>
  <c r="F34" i="21"/>
  <c r="F37" i="21" s="1"/>
  <c r="F22" i="21"/>
  <c r="H34" i="21"/>
  <c r="J34" i="21"/>
  <c r="J35" i="21" s="1"/>
  <c r="J22" i="21"/>
  <c r="C13" i="21"/>
  <c r="C31" i="21"/>
  <c r="E33" i="21"/>
  <c r="C22" i="21"/>
  <c r="D22" i="21"/>
  <c r="E34" i="21"/>
  <c r="E35" i="21" s="1"/>
  <c r="I34" i="21"/>
  <c r="E13" i="21"/>
  <c r="D13" i="21"/>
  <c r="E22" i="21"/>
  <c r="D34" i="21"/>
  <c r="D37" i="21" s="1"/>
  <c r="D31" i="21"/>
  <c r="M34" i="21"/>
  <c r="F35" i="21" l="1"/>
  <c r="D35" i="21"/>
  <c r="E37" i="21"/>
  <c r="C37" i="21"/>
  <c r="C35" i="21"/>
</calcChain>
</file>

<file path=xl/sharedStrings.xml><?xml version="1.0" encoding="utf-8"?>
<sst xmlns="http://schemas.openxmlformats.org/spreadsheetml/2006/main" count="123" uniqueCount="69">
  <si>
    <t>TOTALE</t>
  </si>
  <si>
    <t>Aosta</t>
  </si>
  <si>
    <t>Arvier</t>
  </si>
  <si>
    <t>Aymavilles</t>
  </si>
  <si>
    <t>Brusson</t>
  </si>
  <si>
    <t>Châtillon</t>
  </si>
  <si>
    <t>Etroubles</t>
  </si>
  <si>
    <t>Gaby</t>
  </si>
  <si>
    <t>Nus</t>
  </si>
  <si>
    <t>Valpelline</t>
  </si>
  <si>
    <t>Verrès</t>
  </si>
  <si>
    <t>Villeneuve</t>
  </si>
  <si>
    <t>Camoscio</t>
  </si>
  <si>
    <t>Capriolo</t>
  </si>
  <si>
    <t>Lepre e.</t>
  </si>
  <si>
    <t>Specie</t>
  </si>
  <si>
    <t>AV</t>
  </si>
  <si>
    <t>MV</t>
  </si>
  <si>
    <t>BV</t>
  </si>
  <si>
    <t>Rimanenza</t>
  </si>
  <si>
    <t>P.S.Didier</t>
  </si>
  <si>
    <t>Antey</t>
  </si>
  <si>
    <t>P.S.Martin</t>
  </si>
  <si>
    <t>Tetti  abbatt.</t>
  </si>
  <si>
    <t>Stazioni Forestali</t>
  </si>
  <si>
    <t>Volpe battuta</t>
  </si>
  <si>
    <t>Volpe alla cerca</t>
  </si>
  <si>
    <t>Sarre (Comune)</t>
  </si>
  <si>
    <t xml:space="preserve">Cervo </t>
  </si>
  <si>
    <t>% prelievo</t>
  </si>
  <si>
    <t>Generale</t>
  </si>
  <si>
    <t>TOTALE gen.</t>
  </si>
  <si>
    <t>Jovençan (Com)</t>
  </si>
  <si>
    <t>Aziende</t>
  </si>
  <si>
    <t xml:space="preserve"> Mont-Blanc</t>
  </si>
  <si>
    <t>%prelievo</t>
  </si>
  <si>
    <t>Tetto abbatt.</t>
  </si>
  <si>
    <t>Becca di Tey</t>
  </si>
  <si>
    <t>Grand Avert</t>
  </si>
  <si>
    <t>Cingh.  metodi selettivi</t>
  </si>
  <si>
    <t>Fontainemore(Com)</t>
  </si>
  <si>
    <t>Cingh. Braccata</t>
  </si>
  <si>
    <t>Cingh. Vagante dal 29/10 al 15/12</t>
  </si>
  <si>
    <t>Cingh.  metodi selettivi dal 4 febbraio 23</t>
  </si>
  <si>
    <t>Lepre V.</t>
  </si>
  <si>
    <t>UFFICIO PER LA FAUNA SELVATICA - STAGIONE VENATORIA 2024/2025</t>
  </si>
  <si>
    <t>Cingh. Vagante dal 26/10 al 15/12</t>
  </si>
  <si>
    <t>Piccoli</t>
  </si>
  <si>
    <t xml:space="preserve">Femmine </t>
  </si>
  <si>
    <t>Maschi</t>
  </si>
  <si>
    <t>Totale</t>
  </si>
  <si>
    <t>Circoscrizione n. 1</t>
  </si>
  <si>
    <t>Circoscrizione n. 2</t>
  </si>
  <si>
    <t>Circoscrizione n. 3</t>
  </si>
  <si>
    <t>Circoscrizione n. 4</t>
  </si>
  <si>
    <t>Circoscrizione n. 5</t>
  </si>
  <si>
    <t>Circoscrizione n. 6</t>
  </si>
  <si>
    <t>Piano abbattimenti cinghiale selezione e controllo</t>
  </si>
  <si>
    <t>UFFICIO PER LA FAUNA SELVATICA - STAGIONE VENATORIA 2025/2026</t>
  </si>
  <si>
    <t>Stagione venatoria 2025 - 2026</t>
  </si>
  <si>
    <t xml:space="preserve">Piano abbattimento cinghiale  selezione e controllo </t>
  </si>
  <si>
    <t>Capi previsti in base alle circolari del Comissario straordinario per la Peste suina africana</t>
  </si>
  <si>
    <t>Cinghiali ancora da prelevare</t>
  </si>
  <si>
    <t>Cinghiali abbattuti</t>
  </si>
  <si>
    <t>Circoscrizione n. 7 e 8</t>
  </si>
  <si>
    <t>Cingh.  metodi selettivi dal 1 febbraio 25 al 29 giugno 26</t>
  </si>
  <si>
    <r>
      <t xml:space="preserve">Lepre variabile      </t>
    </r>
    <r>
      <rPr>
        <sz val="10"/>
        <color rgb="FFFF0000"/>
        <rFont val="Arial"/>
        <family val="2"/>
      </rPr>
      <t>NO CACCIA</t>
    </r>
  </si>
  <si>
    <t>Cingh. Braccata dal 17/12 al 25/01</t>
  </si>
  <si>
    <r>
      <t xml:space="preserve">ELABORAZIONE DI VENERDI 26/06/2026.   In </t>
    </r>
    <r>
      <rPr>
        <b/>
        <sz val="10"/>
        <color indexed="14"/>
        <rFont val="Arial"/>
        <family val="2"/>
      </rPr>
      <t>fucsia</t>
    </r>
    <r>
      <rPr>
        <sz val="10"/>
        <color indexed="14"/>
        <rFont val="Arial"/>
        <family val="2"/>
      </rPr>
      <t xml:space="preserve"> </t>
    </r>
    <r>
      <rPr>
        <sz val="10"/>
        <rFont val="Arial"/>
        <family val="2"/>
      </rPr>
      <t xml:space="preserve">i totali dei comprensori dove la caccia è chiusa per il raggiungimento del tetto.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</si>
</sst>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%"/>
    <numFmt numFmtId="165" formatCode="0.0%"/>
  </numFmts>
  <fonts count="22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58"/>
      <name val="Tahoma"/>
      <family val="2"/>
    </font>
    <font>
      <b/>
      <sz val="9"/>
      <color indexed="63"/>
      <name val="Tahoma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9"/>
      <name val="Tahoma"/>
      <family val="2"/>
    </font>
    <font>
      <sz val="10"/>
      <color indexed="14"/>
      <name val="Arial"/>
      <family val="2"/>
    </font>
    <font>
      <b/>
      <sz val="10"/>
      <color indexed="14"/>
      <name val="Arial"/>
      <family val="2"/>
    </font>
    <font>
      <b/>
      <sz val="10"/>
      <color indexed="58"/>
      <name val="Arial"/>
      <family val="2"/>
    </font>
    <font>
      <sz val="8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14999847407452621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0">
    <xf numFmtId="0" fontId="0" fillId="0" borderId="0" xfId="0"/>
    <xf numFmtId="0" fontId="3" fillId="0" borderId="0" xfId="0" applyFon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9" fontId="3" fillId="0" borderId="0" xfId="0" applyNumberFormat="1" applyFont="1"/>
    <xf numFmtId="0" fontId="2" fillId="0" borderId="0" xfId="0" applyFont="1"/>
    <xf numFmtId="0" fontId="6" fillId="3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2" fillId="5" borderId="8" xfId="0" applyFont="1" applyFill="1" applyBorder="1"/>
    <xf numFmtId="0" fontId="2" fillId="5" borderId="9" xfId="0" applyFont="1" applyFill="1" applyBorder="1"/>
    <xf numFmtId="0" fontId="6" fillId="5" borderId="6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6" borderId="12" xfId="0" applyFont="1" applyFill="1" applyBorder="1"/>
    <xf numFmtId="0" fontId="6" fillId="6" borderId="12" xfId="0" applyFont="1" applyFill="1" applyBorder="1" applyAlignment="1">
      <alignment horizontal="center"/>
    </xf>
    <xf numFmtId="0" fontId="2" fillId="5" borderId="13" xfId="0" applyFont="1" applyFill="1" applyBorder="1"/>
    <xf numFmtId="0" fontId="7" fillId="5" borderId="14" xfId="0" applyFont="1" applyFill="1" applyBorder="1"/>
    <xf numFmtId="0" fontId="8" fillId="5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left"/>
    </xf>
    <xf numFmtId="0" fontId="9" fillId="3" borderId="16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wrapText="1"/>
    </xf>
    <xf numFmtId="0" fontId="10" fillId="3" borderId="4" xfId="0" applyFont="1" applyFill="1" applyBorder="1" applyAlignment="1">
      <alignment horizontal="center" wrapText="1"/>
    </xf>
    <xf numFmtId="0" fontId="10" fillId="3" borderId="17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horizontal="left"/>
    </xf>
    <xf numFmtId="0" fontId="9" fillId="3" borderId="19" xfId="0" applyFont="1" applyFill="1" applyBorder="1" applyAlignment="1">
      <alignment horizontal="center" wrapText="1"/>
    </xf>
    <xf numFmtId="0" fontId="9" fillId="3" borderId="12" xfId="0" applyFont="1" applyFill="1" applyBorder="1" applyAlignment="1">
      <alignment horizontal="center" wrapText="1"/>
    </xf>
    <xf numFmtId="0" fontId="10" fillId="3" borderId="12" xfId="0" applyFont="1" applyFill="1" applyBorder="1" applyAlignment="1">
      <alignment horizontal="center" wrapText="1"/>
    </xf>
    <xf numFmtId="0" fontId="9" fillId="3" borderId="20" xfId="0" applyFont="1" applyFill="1" applyBorder="1" applyAlignment="1">
      <alignment horizontal="center" wrapText="1"/>
    </xf>
    <xf numFmtId="0" fontId="10" fillId="3" borderId="20" xfId="0" applyFont="1" applyFill="1" applyBorder="1" applyAlignment="1">
      <alignment horizontal="center" wrapText="1"/>
    </xf>
    <xf numFmtId="0" fontId="2" fillId="3" borderId="21" xfId="0" applyFont="1" applyFill="1" applyBorder="1" applyAlignment="1">
      <alignment horizontal="left"/>
    </xf>
    <xf numFmtId="0" fontId="9" fillId="3" borderId="22" xfId="0" applyFont="1" applyFill="1" applyBorder="1" applyAlignment="1">
      <alignment horizontal="center" wrapText="1"/>
    </xf>
    <xf numFmtId="0" fontId="6" fillId="3" borderId="14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left"/>
    </xf>
    <xf numFmtId="0" fontId="9" fillId="7" borderId="24" xfId="0" applyFont="1" applyFill="1" applyBorder="1" applyAlignment="1">
      <alignment horizontal="center" wrapText="1"/>
    </xf>
    <xf numFmtId="0" fontId="9" fillId="7" borderId="20" xfId="0" applyFont="1" applyFill="1" applyBorder="1" applyAlignment="1">
      <alignment horizontal="center" wrapText="1"/>
    </xf>
    <xf numFmtId="0" fontId="10" fillId="7" borderId="20" xfId="0" applyFont="1" applyFill="1" applyBorder="1" applyAlignment="1">
      <alignment horizontal="center" wrapText="1"/>
    </xf>
    <xf numFmtId="0" fontId="11" fillId="7" borderId="20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left"/>
    </xf>
    <xf numFmtId="0" fontId="9" fillId="7" borderId="19" xfId="0" applyFont="1" applyFill="1" applyBorder="1" applyAlignment="1">
      <alignment horizontal="center" wrapText="1"/>
    </xf>
    <xf numFmtId="0" fontId="9" fillId="7" borderId="12" xfId="0" applyFont="1" applyFill="1" applyBorder="1" applyAlignment="1">
      <alignment horizontal="center" wrapText="1"/>
    </xf>
    <xf numFmtId="0" fontId="10" fillId="7" borderId="12" xfId="0" applyFont="1" applyFill="1" applyBorder="1" applyAlignment="1">
      <alignment horizontal="center" wrapText="1"/>
    </xf>
    <xf numFmtId="0" fontId="11" fillId="7" borderId="12" xfId="0" applyFont="1" applyFill="1" applyBorder="1" applyAlignment="1">
      <alignment horizontal="center"/>
    </xf>
    <xf numFmtId="0" fontId="2" fillId="7" borderId="26" xfId="0" applyFont="1" applyFill="1" applyBorder="1" applyAlignment="1">
      <alignment horizontal="left"/>
    </xf>
    <xf numFmtId="0" fontId="2" fillId="7" borderId="11" xfId="0" applyFont="1" applyFill="1" applyBorder="1" applyAlignment="1">
      <alignment horizontal="left"/>
    </xf>
    <xf numFmtId="0" fontId="6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left"/>
    </xf>
    <xf numFmtId="0" fontId="9" fillId="4" borderId="3" xfId="0" applyFont="1" applyFill="1" applyBorder="1" applyAlignment="1">
      <alignment horizontal="center" wrapText="1"/>
    </xf>
    <xf numFmtId="0" fontId="9" fillId="4" borderId="17" xfId="0" applyFont="1" applyFill="1" applyBorder="1" applyAlignment="1">
      <alignment horizontal="center" wrapText="1"/>
    </xf>
    <xf numFmtId="0" fontId="9" fillId="4" borderId="12" xfId="0" applyFont="1" applyFill="1" applyBorder="1" applyAlignment="1">
      <alignment horizontal="center" wrapText="1"/>
    </xf>
    <xf numFmtId="0" fontId="10" fillId="4" borderId="17" xfId="0" applyFont="1" applyFill="1" applyBorder="1" applyAlignment="1">
      <alignment horizontal="center" wrapText="1"/>
    </xf>
    <xf numFmtId="0" fontId="10" fillId="4" borderId="4" xfId="0" applyFont="1" applyFill="1" applyBorder="1" applyAlignment="1">
      <alignment horizontal="center" wrapText="1"/>
    </xf>
    <xf numFmtId="0" fontId="2" fillId="4" borderId="28" xfId="0" applyFont="1" applyFill="1" applyBorder="1" applyAlignment="1">
      <alignment horizontal="left"/>
    </xf>
    <xf numFmtId="0" fontId="9" fillId="4" borderId="19" xfId="0" applyFont="1" applyFill="1" applyBorder="1" applyAlignment="1">
      <alignment horizontal="center" wrapText="1"/>
    </xf>
    <xf numFmtId="0" fontId="10" fillId="4" borderId="12" xfId="0" applyFont="1" applyFill="1" applyBorder="1" applyAlignment="1">
      <alignment horizontal="center" wrapText="1"/>
    </xf>
    <xf numFmtId="0" fontId="10" fillId="4" borderId="20" xfId="0" applyFont="1" applyFill="1" applyBorder="1" applyAlignment="1">
      <alignment horizontal="center" wrapText="1"/>
    </xf>
    <xf numFmtId="0" fontId="2" fillId="4" borderId="13" xfId="0" applyFont="1" applyFill="1" applyBorder="1" applyAlignment="1">
      <alignment horizontal="left"/>
    </xf>
    <xf numFmtId="0" fontId="9" fillId="4" borderId="22" xfId="0" applyFont="1" applyFill="1" applyBorder="1" applyAlignment="1">
      <alignment horizontal="center" wrapText="1"/>
    </xf>
    <xf numFmtId="0" fontId="9" fillId="4" borderId="14" xfId="0" applyFont="1" applyFill="1" applyBorder="1" applyAlignment="1">
      <alignment horizontal="center" wrapText="1"/>
    </xf>
    <xf numFmtId="0" fontId="10" fillId="4" borderId="14" xfId="0" applyFont="1" applyFill="1" applyBorder="1" applyAlignment="1">
      <alignment horizontal="center" wrapText="1"/>
    </xf>
    <xf numFmtId="0" fontId="2" fillId="4" borderId="1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/>
    </xf>
    <xf numFmtId="0" fontId="6" fillId="5" borderId="29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30" xfId="0" applyFont="1" applyFill="1" applyBorder="1" applyAlignment="1">
      <alignment horizontal="center"/>
    </xf>
    <xf numFmtId="0" fontId="6" fillId="7" borderId="23" xfId="0" applyFont="1" applyFill="1" applyBorder="1" applyAlignment="1">
      <alignment horizontal="left"/>
    </xf>
    <xf numFmtId="0" fontId="13" fillId="3" borderId="31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left"/>
    </xf>
    <xf numFmtId="0" fontId="8" fillId="8" borderId="33" xfId="0" applyFont="1" applyFill="1" applyBorder="1" applyAlignment="1">
      <alignment horizontal="center"/>
    </xf>
    <xf numFmtId="0" fontId="1" fillId="8" borderId="34" xfId="0" applyFont="1" applyFill="1" applyBorder="1" applyAlignment="1">
      <alignment horizontal="left"/>
    </xf>
    <xf numFmtId="9" fontId="8" fillId="8" borderId="12" xfId="0" applyNumberFormat="1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0" fontId="2" fillId="8" borderId="34" xfId="0" applyFont="1" applyFill="1" applyBorder="1" applyAlignment="1">
      <alignment horizontal="left"/>
    </xf>
    <xf numFmtId="0" fontId="2" fillId="8" borderId="35" xfId="0" applyFont="1" applyFill="1" applyBorder="1" applyAlignment="1">
      <alignment horizontal="left"/>
    </xf>
    <xf numFmtId="0" fontId="8" fillId="8" borderId="36" xfId="0" applyFont="1" applyFill="1" applyBorder="1" applyAlignment="1">
      <alignment horizontal="center"/>
    </xf>
    <xf numFmtId="0" fontId="16" fillId="9" borderId="37" xfId="0" applyFont="1" applyFill="1" applyBorder="1"/>
    <xf numFmtId="0" fontId="8" fillId="9" borderId="33" xfId="0" applyFont="1" applyFill="1" applyBorder="1" applyAlignment="1">
      <alignment horizontal="center"/>
    </xf>
    <xf numFmtId="0" fontId="1" fillId="9" borderId="34" xfId="0" applyFont="1" applyFill="1" applyBorder="1" applyAlignment="1">
      <alignment horizontal="left"/>
    </xf>
    <xf numFmtId="9" fontId="8" fillId="9" borderId="12" xfId="0" applyNumberFormat="1" applyFont="1" applyFill="1" applyBorder="1" applyAlignment="1">
      <alignment horizontal="center"/>
    </xf>
    <xf numFmtId="0" fontId="8" fillId="9" borderId="12" xfId="0" applyFont="1" applyFill="1" applyBorder="1" applyAlignment="1">
      <alignment horizontal="center"/>
    </xf>
    <xf numFmtId="0" fontId="2" fillId="9" borderId="34" xfId="0" applyFont="1" applyFill="1" applyBorder="1" applyAlignment="1">
      <alignment horizontal="left"/>
    </xf>
    <xf numFmtId="0" fontId="2" fillId="9" borderId="35" xfId="0" applyFont="1" applyFill="1" applyBorder="1" applyAlignment="1">
      <alignment horizontal="left"/>
    </xf>
    <xf numFmtId="0" fontId="8" fillId="9" borderId="36" xfId="0" applyFont="1" applyFill="1" applyBorder="1" applyAlignment="1">
      <alignment horizontal="center"/>
    </xf>
    <xf numFmtId="0" fontId="16" fillId="10" borderId="37" xfId="0" applyFont="1" applyFill="1" applyBorder="1"/>
    <xf numFmtId="0" fontId="8" fillId="10" borderId="33" xfId="0" applyFont="1" applyFill="1" applyBorder="1" applyAlignment="1">
      <alignment horizontal="center"/>
    </xf>
    <xf numFmtId="0" fontId="1" fillId="10" borderId="34" xfId="0" applyFont="1" applyFill="1" applyBorder="1" applyAlignment="1">
      <alignment horizontal="left"/>
    </xf>
    <xf numFmtId="9" fontId="8" fillId="10" borderId="12" xfId="0" applyNumberFormat="1" applyFont="1" applyFill="1" applyBorder="1" applyAlignment="1">
      <alignment horizontal="center"/>
    </xf>
    <xf numFmtId="0" fontId="8" fillId="10" borderId="12" xfId="0" applyFont="1" applyFill="1" applyBorder="1" applyAlignment="1">
      <alignment horizontal="center"/>
    </xf>
    <xf numFmtId="0" fontId="2" fillId="10" borderId="34" xfId="0" applyFont="1" applyFill="1" applyBorder="1" applyAlignment="1">
      <alignment horizontal="left"/>
    </xf>
    <xf numFmtId="0" fontId="2" fillId="10" borderId="35" xfId="0" applyFont="1" applyFill="1" applyBorder="1" applyAlignment="1">
      <alignment horizontal="left"/>
    </xf>
    <xf numFmtId="0" fontId="8" fillId="10" borderId="36" xfId="0" applyFont="1" applyFill="1" applyBorder="1" applyAlignment="1">
      <alignment horizontal="center"/>
    </xf>
    <xf numFmtId="0" fontId="3" fillId="0" borderId="49" xfId="0" applyFont="1" applyBorder="1" applyAlignment="1">
      <alignment horizontal="center" vertical="center" textRotation="90" wrapText="1"/>
    </xf>
    <xf numFmtId="0" fontId="10" fillId="3" borderId="50" xfId="0" applyFont="1" applyFill="1" applyBorder="1" applyAlignment="1">
      <alignment horizontal="center" wrapText="1"/>
    </xf>
    <xf numFmtId="0" fontId="10" fillId="3" borderId="51" xfId="0" applyFont="1" applyFill="1" applyBorder="1" applyAlignment="1">
      <alignment horizontal="center" wrapText="1"/>
    </xf>
    <xf numFmtId="0" fontId="10" fillId="3" borderId="52" xfId="0" applyFont="1" applyFill="1" applyBorder="1" applyAlignment="1">
      <alignment horizontal="center" wrapText="1"/>
    </xf>
    <xf numFmtId="0" fontId="10" fillId="3" borderId="53" xfId="0" applyFont="1" applyFill="1" applyBorder="1" applyAlignment="1">
      <alignment horizontal="center" wrapText="1"/>
    </xf>
    <xf numFmtId="0" fontId="6" fillId="0" borderId="49" xfId="0" applyFont="1" applyBorder="1" applyAlignment="1">
      <alignment horizontal="center"/>
    </xf>
    <xf numFmtId="0" fontId="6" fillId="3" borderId="49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10" fillId="7" borderId="53" xfId="0" applyFont="1" applyFill="1" applyBorder="1" applyAlignment="1">
      <alignment horizontal="center" wrapText="1"/>
    </xf>
    <xf numFmtId="0" fontId="10" fillId="7" borderId="52" xfId="0" applyFont="1" applyFill="1" applyBorder="1" applyAlignment="1">
      <alignment horizontal="center" wrapText="1"/>
    </xf>
    <xf numFmtId="0" fontId="6" fillId="7" borderId="49" xfId="0" applyFont="1" applyFill="1" applyBorder="1" applyAlignment="1">
      <alignment horizontal="center"/>
    </xf>
    <xf numFmtId="0" fontId="6" fillId="5" borderId="49" xfId="0" applyFont="1" applyFill="1" applyBorder="1" applyAlignment="1">
      <alignment horizontal="center"/>
    </xf>
    <xf numFmtId="0" fontId="10" fillId="4" borderId="54" xfId="0" applyFont="1" applyFill="1" applyBorder="1" applyAlignment="1">
      <alignment horizontal="center" wrapText="1"/>
    </xf>
    <xf numFmtId="0" fontId="10" fillId="4" borderId="52" xfId="0" applyFont="1" applyFill="1" applyBorder="1" applyAlignment="1">
      <alignment horizontal="center" wrapText="1"/>
    </xf>
    <xf numFmtId="0" fontId="6" fillId="4" borderId="49" xfId="0" applyFont="1" applyFill="1" applyBorder="1" applyAlignment="1">
      <alignment horizontal="center"/>
    </xf>
    <xf numFmtId="0" fontId="6" fillId="5" borderId="54" xfId="0" applyFont="1" applyFill="1" applyBorder="1" applyAlignment="1">
      <alignment horizontal="center"/>
    </xf>
    <xf numFmtId="0" fontId="6" fillId="2" borderId="50" xfId="0" applyFont="1" applyFill="1" applyBorder="1" applyAlignment="1">
      <alignment horizontal="center"/>
    </xf>
    <xf numFmtId="0" fontId="6" fillId="6" borderId="52" xfId="0" applyFont="1" applyFill="1" applyBorder="1" applyAlignment="1">
      <alignment horizontal="center"/>
    </xf>
    <xf numFmtId="0" fontId="8" fillId="5" borderId="55" xfId="0" applyFont="1" applyFill="1" applyBorder="1" applyAlignment="1">
      <alignment horizontal="center"/>
    </xf>
    <xf numFmtId="0" fontId="10" fillId="3" borderId="57" xfId="0" applyFont="1" applyFill="1" applyBorder="1" applyAlignment="1">
      <alignment horizontal="center" wrapText="1"/>
    </xf>
    <xf numFmtId="0" fontId="10" fillId="3" borderId="58" xfId="0" applyFont="1" applyFill="1" applyBorder="1" applyAlignment="1">
      <alignment horizontal="center" wrapText="1"/>
    </xf>
    <xf numFmtId="0" fontId="10" fillId="3" borderId="59" xfId="0" applyFont="1" applyFill="1" applyBorder="1" applyAlignment="1">
      <alignment horizontal="center" wrapText="1"/>
    </xf>
    <xf numFmtId="0" fontId="10" fillId="3" borderId="60" xfId="0" applyFont="1" applyFill="1" applyBorder="1" applyAlignment="1">
      <alignment horizontal="center" wrapText="1"/>
    </xf>
    <xf numFmtId="0" fontId="6" fillId="3" borderId="58" xfId="0" applyFont="1" applyFill="1" applyBorder="1" applyAlignment="1">
      <alignment horizontal="center"/>
    </xf>
    <xf numFmtId="0" fontId="6" fillId="0" borderId="56" xfId="0" applyFont="1" applyBorder="1" applyAlignment="1">
      <alignment horizontal="center"/>
    </xf>
    <xf numFmtId="0" fontId="6" fillId="3" borderId="56" xfId="0" applyFont="1" applyFill="1" applyBorder="1" applyAlignment="1">
      <alignment horizontal="center"/>
    </xf>
    <xf numFmtId="0" fontId="10" fillId="7" borderId="60" xfId="0" applyFont="1" applyFill="1" applyBorder="1" applyAlignment="1">
      <alignment horizontal="center" wrapText="1"/>
    </xf>
    <xf numFmtId="0" fontId="10" fillId="7" borderId="59" xfId="0" applyFont="1" applyFill="1" applyBorder="1" applyAlignment="1">
      <alignment horizontal="center" wrapText="1"/>
    </xf>
    <xf numFmtId="0" fontId="6" fillId="7" borderId="56" xfId="0" applyFont="1" applyFill="1" applyBorder="1" applyAlignment="1">
      <alignment horizontal="center"/>
    </xf>
    <xf numFmtId="0" fontId="6" fillId="5" borderId="56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 wrapText="1"/>
    </xf>
    <xf numFmtId="0" fontId="10" fillId="4" borderId="59" xfId="0" applyFont="1" applyFill="1" applyBorder="1" applyAlignment="1">
      <alignment horizontal="center" wrapText="1"/>
    </xf>
    <xf numFmtId="0" fontId="10" fillId="4" borderId="61" xfId="0" applyFont="1" applyFill="1" applyBorder="1" applyAlignment="1">
      <alignment horizontal="center" wrapText="1"/>
    </xf>
    <xf numFmtId="0" fontId="6" fillId="4" borderId="56" xfId="0" applyFont="1" applyFill="1" applyBorder="1" applyAlignment="1">
      <alignment horizontal="center"/>
    </xf>
    <xf numFmtId="0" fontId="6" fillId="2" borderId="57" xfId="0" applyFont="1" applyFill="1" applyBorder="1" applyAlignment="1">
      <alignment horizontal="center"/>
    </xf>
    <xf numFmtId="0" fontId="6" fillId="6" borderId="59" xfId="0" applyFont="1" applyFill="1" applyBorder="1" applyAlignment="1">
      <alignment horizontal="center"/>
    </xf>
    <xf numFmtId="0" fontId="8" fillId="5" borderId="62" xfId="0" applyFont="1" applyFill="1" applyBorder="1" applyAlignment="1">
      <alignment horizontal="center"/>
    </xf>
    <xf numFmtId="0" fontId="9" fillId="4" borderId="38" xfId="0" applyFont="1" applyFill="1" applyBorder="1" applyAlignment="1">
      <alignment horizontal="center" wrapText="1"/>
    </xf>
    <xf numFmtId="0" fontId="10" fillId="4" borderId="38" xfId="0" applyFont="1" applyFill="1" applyBorder="1" applyAlignment="1">
      <alignment horizontal="center" wrapText="1"/>
    </xf>
    <xf numFmtId="0" fontId="3" fillId="0" borderId="65" xfId="0" applyFont="1" applyBorder="1" applyAlignment="1">
      <alignment horizontal="center" vertical="center" textRotation="90"/>
    </xf>
    <xf numFmtId="0" fontId="3" fillId="0" borderId="66" xfId="0" applyFont="1" applyBorder="1" applyAlignment="1">
      <alignment horizontal="center" vertical="center" textRotation="90"/>
    </xf>
    <xf numFmtId="0" fontId="3" fillId="0" borderId="66" xfId="0" applyFont="1" applyBorder="1" applyAlignment="1">
      <alignment horizontal="center" vertical="center" textRotation="90" wrapText="1"/>
    </xf>
    <xf numFmtId="0" fontId="3" fillId="0" borderId="67" xfId="0" applyFont="1" applyBorder="1" applyAlignment="1">
      <alignment horizontal="center" vertical="center" textRotation="90" wrapText="1"/>
    </xf>
    <xf numFmtId="0" fontId="3" fillId="0" borderId="68" xfId="0" applyFont="1" applyBorder="1" applyAlignment="1">
      <alignment horizontal="center" vertical="center" textRotation="90" wrapText="1"/>
    </xf>
    <xf numFmtId="9" fontId="1" fillId="11" borderId="7" xfId="0" applyNumberFormat="1" applyFont="1" applyFill="1" applyBorder="1" applyAlignment="1">
      <alignment horizontal="center"/>
    </xf>
    <xf numFmtId="9" fontId="6" fillId="11" borderId="1" xfId="0" applyNumberFormat="1" applyFont="1" applyFill="1" applyBorder="1" applyAlignment="1">
      <alignment horizontal="center"/>
    </xf>
    <xf numFmtId="9" fontId="6" fillId="11" borderId="6" xfId="0" applyNumberFormat="1" applyFont="1" applyFill="1" applyBorder="1" applyAlignment="1">
      <alignment horizontal="center"/>
    </xf>
    <xf numFmtId="9" fontId="6" fillId="11" borderId="8" xfId="0" applyNumberFormat="1" applyFont="1" applyFill="1" applyBorder="1" applyAlignment="1">
      <alignment horizontal="center"/>
    </xf>
    <xf numFmtId="9" fontId="1" fillId="11" borderId="6" xfId="0" applyNumberFormat="1" applyFont="1" applyFill="1" applyBorder="1" applyAlignment="1">
      <alignment horizontal="center"/>
    </xf>
    <xf numFmtId="9" fontId="1" fillId="11" borderId="12" xfId="0" applyNumberFormat="1" applyFont="1" applyFill="1" applyBorder="1" applyAlignment="1">
      <alignment horizontal="center"/>
    </xf>
    <xf numFmtId="9" fontId="6" fillId="11" borderId="12" xfId="0" applyNumberFormat="1" applyFont="1" applyFill="1" applyBorder="1" applyAlignment="1">
      <alignment horizontal="center"/>
    </xf>
    <xf numFmtId="9" fontId="6" fillId="11" borderId="59" xfId="0" applyNumberFormat="1" applyFont="1" applyFill="1" applyBorder="1" applyAlignment="1">
      <alignment horizontal="center"/>
    </xf>
    <xf numFmtId="9" fontId="6" fillId="11" borderId="52" xfId="0" applyNumberFormat="1" applyFont="1" applyFill="1" applyBorder="1" applyAlignment="1">
      <alignment horizontal="center"/>
    </xf>
    <xf numFmtId="0" fontId="17" fillId="0" borderId="56" xfId="0" applyFont="1" applyBorder="1" applyAlignment="1">
      <alignment horizontal="center" vertical="center" textRotation="90" wrapText="1"/>
    </xf>
    <xf numFmtId="164" fontId="3" fillId="0" borderId="0" xfId="0" applyNumberFormat="1" applyFont="1"/>
    <xf numFmtId="165" fontId="3" fillId="0" borderId="0" xfId="0" applyNumberFormat="1" applyFont="1"/>
    <xf numFmtId="0" fontId="10" fillId="3" borderId="5" xfId="0" applyFont="1" applyFill="1" applyBorder="1" applyAlignment="1">
      <alignment horizontal="center" wrapText="1"/>
    </xf>
    <xf numFmtId="0" fontId="6" fillId="3" borderId="62" xfId="0" applyFont="1" applyFill="1" applyBorder="1" applyAlignment="1">
      <alignment horizontal="center"/>
    </xf>
    <xf numFmtId="0" fontId="10" fillId="4" borderId="57" xfId="0" applyFont="1" applyFill="1" applyBorder="1" applyAlignment="1">
      <alignment horizontal="center" wrapText="1"/>
    </xf>
    <xf numFmtId="0" fontId="10" fillId="4" borderId="62" xfId="0" applyFont="1" applyFill="1" applyBorder="1" applyAlignment="1">
      <alignment horizontal="center" wrapText="1"/>
    </xf>
    <xf numFmtId="0" fontId="6" fillId="6" borderId="70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9" fontId="6" fillId="11" borderId="0" xfId="0" applyNumberFormat="1" applyFont="1" applyFill="1" applyAlignment="1">
      <alignment horizontal="center"/>
    </xf>
    <xf numFmtId="0" fontId="8" fillId="5" borderId="73" xfId="0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/>
    </xf>
    <xf numFmtId="0" fontId="6" fillId="3" borderId="71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3" fillId="0" borderId="39" xfId="0" applyFont="1" applyBorder="1" applyAlignment="1">
      <alignment horizontal="center" vertical="center" textRotation="90" wrapText="1"/>
    </xf>
    <xf numFmtId="0" fontId="10" fillId="7" borderId="75" xfId="0" applyFont="1" applyFill="1" applyBorder="1" applyAlignment="1">
      <alignment horizontal="center" wrapText="1"/>
    </xf>
    <xf numFmtId="9" fontId="6" fillId="11" borderId="76" xfId="0" applyNumberFormat="1" applyFont="1" applyFill="1" applyBorder="1" applyAlignment="1">
      <alignment horizontal="center"/>
    </xf>
    <xf numFmtId="0" fontId="6" fillId="6" borderId="76" xfId="0" applyFont="1" applyFill="1" applyBorder="1" applyAlignment="1">
      <alignment horizontal="center"/>
    </xf>
    <xf numFmtId="0" fontId="18" fillId="12" borderId="12" xfId="0" applyFont="1" applyFill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0" fontId="10" fillId="3" borderId="75" xfId="0" applyFont="1" applyFill="1" applyBorder="1" applyAlignment="1">
      <alignment horizontal="center" wrapText="1"/>
    </xf>
    <xf numFmtId="0" fontId="6" fillId="3" borderId="8" xfId="0" applyFont="1" applyFill="1" applyBorder="1" applyAlignment="1">
      <alignment horizontal="center"/>
    </xf>
    <xf numFmtId="0" fontId="6" fillId="7" borderId="8" xfId="0" applyFont="1" applyFill="1" applyBorder="1" applyAlignment="1">
      <alignment horizontal="center"/>
    </xf>
    <xf numFmtId="0" fontId="10" fillId="4" borderId="76" xfId="0" applyFont="1" applyFill="1" applyBorder="1" applyAlignment="1">
      <alignment horizontal="center" wrapText="1"/>
    </xf>
    <xf numFmtId="0" fontId="6" fillId="4" borderId="8" xfId="0" applyFont="1" applyFill="1" applyBorder="1" applyAlignment="1">
      <alignment horizontal="center"/>
    </xf>
    <xf numFmtId="0" fontId="6" fillId="5" borderId="43" xfId="0" applyFont="1" applyFill="1" applyBorder="1" applyAlignment="1">
      <alignment horizontal="center"/>
    </xf>
    <xf numFmtId="0" fontId="6" fillId="2" borderId="74" xfId="0" applyFont="1" applyFill="1" applyBorder="1" applyAlignment="1">
      <alignment horizontal="center"/>
    </xf>
    <xf numFmtId="0" fontId="8" fillId="5" borderId="77" xfId="0" applyFont="1" applyFill="1" applyBorder="1" applyAlignment="1">
      <alignment horizontal="center"/>
    </xf>
    <xf numFmtId="0" fontId="10" fillId="3" borderId="30" xfId="0" applyFont="1" applyFill="1" applyBorder="1" applyAlignment="1">
      <alignment horizontal="center" wrapText="1"/>
    </xf>
    <xf numFmtId="0" fontId="10" fillId="3" borderId="70" xfId="0" applyFont="1" applyFill="1" applyBorder="1" applyAlignment="1">
      <alignment horizontal="center" wrapText="1"/>
    </xf>
    <xf numFmtId="0" fontId="10" fillId="3" borderId="72" xfId="0" applyFont="1" applyFill="1" applyBorder="1" applyAlignment="1">
      <alignment horizontal="center" wrapText="1"/>
    </xf>
    <xf numFmtId="9" fontId="6" fillId="11" borderId="10" xfId="0" applyNumberFormat="1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10" fillId="7" borderId="72" xfId="0" applyFont="1" applyFill="1" applyBorder="1" applyAlignment="1">
      <alignment horizontal="center" wrapText="1"/>
    </xf>
    <xf numFmtId="0" fontId="10" fillId="7" borderId="70" xfId="0" applyFont="1" applyFill="1" applyBorder="1" applyAlignment="1">
      <alignment horizontal="center" wrapText="1"/>
    </xf>
    <xf numFmtId="0" fontId="6" fillId="7" borderId="10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 wrapText="1"/>
    </xf>
    <xf numFmtId="0" fontId="10" fillId="4" borderId="70" xfId="0" applyFont="1" applyFill="1" applyBorder="1" applyAlignment="1">
      <alignment horizontal="center" wrapText="1"/>
    </xf>
    <xf numFmtId="0" fontId="10" fillId="4" borderId="72" xfId="0" applyFont="1" applyFill="1" applyBorder="1" applyAlignment="1">
      <alignment horizontal="center" wrapText="1"/>
    </xf>
    <xf numFmtId="0" fontId="6" fillId="4" borderId="10" xfId="0" applyFont="1" applyFill="1" applyBorder="1" applyAlignment="1">
      <alignment horizontal="center"/>
    </xf>
    <xf numFmtId="0" fontId="6" fillId="2" borderId="69" xfId="0" applyFont="1" applyFill="1" applyBorder="1" applyAlignment="1">
      <alignment horizontal="center"/>
    </xf>
    <xf numFmtId="9" fontId="6" fillId="11" borderId="70" xfId="0" applyNumberFormat="1" applyFont="1" applyFill="1" applyBorder="1" applyAlignment="1">
      <alignment horizontal="center"/>
    </xf>
    <xf numFmtId="0" fontId="8" fillId="5" borderId="71" xfId="0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2" fillId="0" borderId="45" xfId="0" applyFont="1" applyBorder="1"/>
    <xf numFmtId="0" fontId="18" fillId="0" borderId="12" xfId="0" applyFont="1" applyBorder="1" applyAlignment="1">
      <alignment horizontal="center"/>
    </xf>
    <xf numFmtId="0" fontId="20" fillId="0" borderId="19" xfId="0" applyFont="1" applyBorder="1"/>
    <xf numFmtId="0" fontId="18" fillId="0" borderId="12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12" borderId="19" xfId="0" applyFont="1" applyFill="1" applyBorder="1"/>
    <xf numFmtId="0" fontId="18" fillId="12" borderId="52" xfId="0" applyFont="1" applyFill="1" applyBorder="1" applyAlignment="1">
      <alignment horizontal="center"/>
    </xf>
    <xf numFmtId="0" fontId="18" fillId="0" borderId="19" xfId="0" applyFont="1" applyBorder="1"/>
    <xf numFmtId="0" fontId="4" fillId="0" borderId="78" xfId="0" applyFont="1" applyBorder="1"/>
    <xf numFmtId="1" fontId="19" fillId="0" borderId="14" xfId="0" applyNumberFormat="1" applyFont="1" applyBorder="1" applyAlignment="1">
      <alignment horizontal="center" vertical="center"/>
    </xf>
    <xf numFmtId="1" fontId="19" fillId="0" borderId="9" xfId="0" applyNumberFormat="1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52" xfId="0" applyFont="1" applyBorder="1" applyAlignment="1">
      <alignment horizontal="center"/>
    </xf>
    <xf numFmtId="0" fontId="19" fillId="0" borderId="78" xfId="0" applyFont="1" applyBorder="1"/>
    <xf numFmtId="0" fontId="19" fillId="0" borderId="14" xfId="0" applyFont="1" applyBorder="1" applyAlignment="1">
      <alignment horizontal="center"/>
    </xf>
    <xf numFmtId="0" fontId="19" fillId="0" borderId="55" xfId="0" applyFont="1" applyBorder="1" applyAlignment="1">
      <alignment horizontal="center"/>
    </xf>
    <xf numFmtId="0" fontId="3" fillId="2" borderId="0" xfId="0" applyFont="1" applyFill="1" applyAlignment="1">
      <alignment horizontal="left" vertical="center" wrapText="1"/>
    </xf>
    <xf numFmtId="0" fontId="9" fillId="3" borderId="14" xfId="0" applyFont="1" applyFill="1" applyBorder="1" applyAlignment="1">
      <alignment horizontal="center"/>
    </xf>
    <xf numFmtId="0" fontId="10" fillId="7" borderId="59" xfId="0" applyFont="1" applyFill="1" applyBorder="1" applyAlignment="1">
      <alignment horizontal="center"/>
    </xf>
    <xf numFmtId="0" fontId="9" fillId="7" borderId="12" xfId="0" applyFont="1" applyFill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19" fillId="0" borderId="19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9" fillId="0" borderId="24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53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6" borderId="29" xfId="0" applyFont="1" applyFill="1" applyBorder="1" applyAlignment="1">
      <alignment textRotation="180"/>
    </xf>
    <xf numFmtId="0" fontId="12" fillId="6" borderId="45" xfId="0" applyFont="1" applyFill="1" applyBorder="1" applyAlignment="1">
      <alignment textRotation="180"/>
    </xf>
    <xf numFmtId="0" fontId="12" fillId="6" borderId="41" xfId="0" applyFont="1" applyFill="1" applyBorder="1" applyAlignment="1">
      <alignment textRotation="180"/>
    </xf>
    <xf numFmtId="0" fontId="12" fillId="8" borderId="46" xfId="0" applyFont="1" applyFill="1" applyBorder="1" applyAlignment="1">
      <alignment horizontal="center" vertical="center" textRotation="180"/>
    </xf>
    <xf numFmtId="0" fontId="12" fillId="8" borderId="47" xfId="0" applyFont="1" applyFill="1" applyBorder="1" applyAlignment="1">
      <alignment horizontal="center" vertical="center" textRotation="180"/>
    </xf>
    <xf numFmtId="0" fontId="0" fillId="0" borderId="47" xfId="0" applyBorder="1" applyAlignment="1">
      <alignment horizontal="center" vertical="center" textRotation="180"/>
    </xf>
    <xf numFmtId="0" fontId="0" fillId="0" borderId="48" xfId="0" applyBorder="1" applyAlignment="1">
      <alignment horizontal="center" vertical="center" textRotation="180"/>
    </xf>
    <xf numFmtId="0" fontId="2" fillId="4" borderId="43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7" borderId="44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2" borderId="63" xfId="0" applyFont="1" applyFill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2" fillId="0" borderId="39" xfId="0" applyFont="1" applyBorder="1" applyAlignment="1">
      <alignment wrapText="1"/>
    </xf>
    <xf numFmtId="0" fontId="0" fillId="0" borderId="39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e" xfId="0" builtinId="0"/>
  </cellStyles>
  <dxfs count="8"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0066"/>
        </patternFill>
      </fill>
    </dxf>
    <dxf>
      <fill>
        <patternFill>
          <bgColor rgb="FFFF00FF"/>
        </patternFill>
      </fill>
    </dxf>
    <dxf>
      <fill>
        <patternFill>
          <bgColor rgb="FFCC00CC"/>
        </patternFill>
      </fill>
    </dxf>
  </dxfs>
  <tableStyles count="0" defaultTableStyle="TableStyleMedium2" defaultPivotStyle="PivotStyleLight16"/>
  <colors>
    <mruColors>
      <color rgb="FFFF0066"/>
      <color rgb="FFFF3399"/>
      <color rgb="FFFFFFCC"/>
      <color rgb="FFCCCCFF"/>
      <color rgb="FFCCFFFF"/>
      <color rgb="FFCC00CC"/>
      <color rgb="FF66FF6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9"/>
  <sheetViews>
    <sheetView tabSelected="1" workbookViewId="0">
      <selection activeCell="P26" sqref="P26"/>
    </sheetView>
  </sheetViews>
  <sheetFormatPr defaultColWidth="11.42578125" defaultRowHeight="12.75" x14ac:dyDescent="0.2"/>
  <cols>
    <col min="1" max="1" width="3.5703125" style="1" customWidth="1"/>
    <col min="2" max="2" width="16.140625" style="1" customWidth="1"/>
    <col min="3" max="6" width="6" style="1" customWidth="1"/>
    <col min="7" max="7" width="6.7109375" style="1" customWidth="1"/>
    <col min="8" max="8" width="7.28515625" style="1" customWidth="1"/>
    <col min="9" max="10" width="6.28515625" style="1" customWidth="1"/>
    <col min="11" max="11" width="10.5703125" style="1" bestFit="1" customWidth="1"/>
    <col min="12" max="14" width="7" style="1" customWidth="1"/>
    <col min="15" max="16384" width="11.42578125" style="1"/>
  </cols>
  <sheetData>
    <row r="1" spans="1:14" ht="17.25" customHeight="1" thickBot="1" x14ac:dyDescent="0.25">
      <c r="A1" s="248" t="s">
        <v>58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176"/>
    </row>
    <row r="2" spans="1:14" ht="12.75" customHeight="1" thickBot="1" x14ac:dyDescent="0.25">
      <c r="A2" s="250" t="s">
        <v>24</v>
      </c>
      <c r="B2" s="251"/>
      <c r="C2" s="248" t="s">
        <v>15</v>
      </c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176"/>
    </row>
    <row r="3" spans="1:14" ht="12.75" customHeight="1" thickBot="1" x14ac:dyDescent="0.25">
      <c r="A3" s="252"/>
      <c r="B3" s="253"/>
      <c r="C3" s="177"/>
      <c r="D3" s="175"/>
      <c r="E3" s="175"/>
      <c r="F3" s="175"/>
      <c r="G3" s="204"/>
      <c r="H3" s="175"/>
      <c r="I3" s="175"/>
      <c r="J3" s="178"/>
      <c r="K3" s="178"/>
      <c r="L3" s="178"/>
      <c r="M3" s="178"/>
      <c r="N3" s="179"/>
    </row>
    <row r="4" spans="1:14" ht="78.75" customHeight="1" thickBot="1" x14ac:dyDescent="0.25">
      <c r="A4" s="254"/>
      <c r="B4" s="253"/>
      <c r="C4" s="4" t="s">
        <v>12</v>
      </c>
      <c r="D4" s="5" t="s">
        <v>13</v>
      </c>
      <c r="E4" s="6" t="s">
        <v>28</v>
      </c>
      <c r="F4" s="7" t="s">
        <v>14</v>
      </c>
      <c r="G4" s="166" t="s">
        <v>66</v>
      </c>
      <c r="H4" s="170" t="s">
        <v>26</v>
      </c>
      <c r="I4" s="7" t="s">
        <v>25</v>
      </c>
      <c r="J4" s="8" t="s">
        <v>39</v>
      </c>
      <c r="K4" s="8" t="s">
        <v>65</v>
      </c>
      <c r="L4" s="155" t="s">
        <v>46</v>
      </c>
      <c r="M4" s="102" t="s">
        <v>67</v>
      </c>
    </row>
    <row r="5" spans="1:14" ht="12.75" customHeight="1" x14ac:dyDescent="0.2">
      <c r="A5" s="268" t="s">
        <v>16</v>
      </c>
      <c r="B5" s="25" t="s">
        <v>20</v>
      </c>
      <c r="C5" s="26">
        <v>169</v>
      </c>
      <c r="D5" s="27">
        <v>15</v>
      </c>
      <c r="E5" s="27">
        <v>31</v>
      </c>
      <c r="F5" s="158">
        <v>8</v>
      </c>
      <c r="G5" s="181"/>
      <c r="H5" s="189">
        <v>67</v>
      </c>
      <c r="I5" s="28"/>
      <c r="J5" s="29">
        <v>10</v>
      </c>
      <c r="K5" s="121">
        <v>1</v>
      </c>
      <c r="L5" s="121">
        <v>10</v>
      </c>
      <c r="M5" s="103">
        <v>7</v>
      </c>
    </row>
    <row r="6" spans="1:14" ht="12.75" customHeight="1" x14ac:dyDescent="0.2">
      <c r="A6" s="269"/>
      <c r="B6" s="30" t="s">
        <v>2</v>
      </c>
      <c r="C6" s="31">
        <v>41</v>
      </c>
      <c r="D6" s="32">
        <v>8</v>
      </c>
      <c r="E6" s="32">
        <v>16</v>
      </c>
      <c r="F6" s="123">
        <v>9</v>
      </c>
      <c r="G6" s="181"/>
      <c r="H6" s="190">
        <v>35</v>
      </c>
      <c r="I6" s="33"/>
      <c r="J6" s="33">
        <v>1</v>
      </c>
      <c r="K6" s="122">
        <v>2</v>
      </c>
      <c r="L6" s="122">
        <v>2</v>
      </c>
      <c r="M6" s="104">
        <v>7</v>
      </c>
    </row>
    <row r="7" spans="1:14" ht="12.75" customHeight="1" x14ac:dyDescent="0.2">
      <c r="A7" s="269"/>
      <c r="B7" s="30" t="s">
        <v>11</v>
      </c>
      <c r="C7" s="31">
        <v>18</v>
      </c>
      <c r="D7" s="32">
        <v>9</v>
      </c>
      <c r="E7" s="32">
        <v>4</v>
      </c>
      <c r="F7" s="123">
        <v>9</v>
      </c>
      <c r="G7" s="181"/>
      <c r="H7" s="190">
        <v>11</v>
      </c>
      <c r="I7" s="33"/>
      <c r="J7" s="33"/>
      <c r="K7" s="123">
        <v>1</v>
      </c>
      <c r="L7" s="123">
        <v>2</v>
      </c>
      <c r="M7" s="105">
        <v>2</v>
      </c>
    </row>
    <row r="8" spans="1:14" ht="12.75" customHeight="1" x14ac:dyDescent="0.2">
      <c r="A8" s="269"/>
      <c r="B8" s="30" t="s">
        <v>3</v>
      </c>
      <c r="C8" s="31">
        <v>53</v>
      </c>
      <c r="D8" s="34">
        <v>5</v>
      </c>
      <c r="E8" s="34">
        <v>2</v>
      </c>
      <c r="F8" s="124">
        <v>20</v>
      </c>
      <c r="G8" s="181"/>
      <c r="H8" s="191">
        <v>16</v>
      </c>
      <c r="I8" s="33"/>
      <c r="J8" s="33"/>
      <c r="K8" s="124"/>
      <c r="L8" s="124"/>
      <c r="M8" s="106"/>
    </row>
    <row r="9" spans="1:14" ht="12.75" customHeight="1" thickBot="1" x14ac:dyDescent="0.25">
      <c r="A9" s="269"/>
      <c r="B9" s="36" t="s">
        <v>27</v>
      </c>
      <c r="C9" s="37">
        <v>9</v>
      </c>
      <c r="D9" s="75">
        <v>4</v>
      </c>
      <c r="E9" s="225">
        <v>4</v>
      </c>
      <c r="F9" s="159">
        <v>3</v>
      </c>
      <c r="G9" s="181"/>
      <c r="H9" s="168">
        <v>8</v>
      </c>
      <c r="I9" s="35"/>
      <c r="J9" s="38"/>
      <c r="K9" s="125"/>
      <c r="L9" s="125">
        <v>1</v>
      </c>
      <c r="M9" s="106">
        <v>5</v>
      </c>
    </row>
    <row r="10" spans="1:14" ht="12.75" customHeight="1" thickBot="1" x14ac:dyDescent="0.25">
      <c r="A10" s="269"/>
      <c r="B10" s="18" t="s">
        <v>0</v>
      </c>
      <c r="C10" s="2">
        <f t="shared" ref="C10:M10" si="0">SUM(C5:C9)</f>
        <v>290</v>
      </c>
      <c r="D10" s="3">
        <f t="shared" si="0"/>
        <v>41</v>
      </c>
      <c r="E10" s="3">
        <f t="shared" si="0"/>
        <v>57</v>
      </c>
      <c r="F10" s="126">
        <f t="shared" si="0"/>
        <v>49</v>
      </c>
      <c r="G10" s="167">
        <f>SUM(G5:G9)</f>
        <v>0</v>
      </c>
      <c r="H10" s="169">
        <f t="shared" si="0"/>
        <v>137</v>
      </c>
      <c r="I10" s="3">
        <f t="shared" si="0"/>
        <v>0</v>
      </c>
      <c r="J10" s="3">
        <f t="shared" si="0"/>
        <v>11</v>
      </c>
      <c r="K10" s="3">
        <f t="shared" si="0"/>
        <v>4</v>
      </c>
      <c r="L10" s="126">
        <f>SUM(L5:L9)</f>
        <v>15</v>
      </c>
      <c r="M10" s="107">
        <f t="shared" si="0"/>
        <v>21</v>
      </c>
    </row>
    <row r="11" spans="1:14" s="9" customFormat="1" ht="12.75" customHeight="1" thickBot="1" x14ac:dyDescent="0.3">
      <c r="A11" s="269"/>
      <c r="B11" s="150" t="s">
        <v>29</v>
      </c>
      <c r="C11" s="147">
        <f t="shared" ref="C11:F11" si="1">C10/C12</f>
        <v>0.85545722713864303</v>
      </c>
      <c r="D11" s="147">
        <f t="shared" si="1"/>
        <v>0.7592592592592593</v>
      </c>
      <c r="E11" s="147">
        <f t="shared" si="1"/>
        <v>0.6333333333333333</v>
      </c>
      <c r="F11" s="148">
        <f t="shared" si="1"/>
        <v>0.84482758620689657</v>
      </c>
      <c r="G11" s="149"/>
      <c r="H11" s="192"/>
      <c r="I11" s="147"/>
      <c r="J11" s="148" t="e">
        <f>(J10)/J12</f>
        <v>#DIV/0!</v>
      </c>
      <c r="K11" s="148"/>
      <c r="L11" s="149"/>
      <c r="M11" s="149"/>
    </row>
    <row r="12" spans="1:14" ht="12.75" customHeight="1" thickBot="1" x14ac:dyDescent="0.25">
      <c r="A12" s="269"/>
      <c r="B12" s="39" t="s">
        <v>23</v>
      </c>
      <c r="C12" s="40">
        <v>339</v>
      </c>
      <c r="D12" s="11">
        <v>54</v>
      </c>
      <c r="E12" s="11">
        <v>90</v>
      </c>
      <c r="F12" s="127">
        <v>58</v>
      </c>
      <c r="G12" s="182"/>
      <c r="H12" s="193"/>
      <c r="I12" s="11"/>
      <c r="J12" s="127"/>
      <c r="K12" s="127"/>
      <c r="L12" s="108"/>
      <c r="M12" s="108"/>
    </row>
    <row r="13" spans="1:14" ht="12.75" customHeight="1" thickBot="1" x14ac:dyDescent="0.25">
      <c r="A13" s="267"/>
      <c r="B13" s="13" t="s">
        <v>19</v>
      </c>
      <c r="C13" s="15">
        <f t="shared" ref="C13:F13" si="2">C12-C10</f>
        <v>49</v>
      </c>
      <c r="D13" s="15">
        <f t="shared" si="2"/>
        <v>13</v>
      </c>
      <c r="E13" s="15">
        <f t="shared" si="2"/>
        <v>33</v>
      </c>
      <c r="F13" s="15">
        <f t="shared" si="2"/>
        <v>9</v>
      </c>
      <c r="G13" s="109"/>
      <c r="H13" s="180"/>
      <c r="I13" s="15"/>
      <c r="J13" s="15"/>
      <c r="K13" s="15"/>
      <c r="L13" s="109"/>
      <c r="M13" s="109"/>
    </row>
    <row r="14" spans="1:14" ht="12.75" customHeight="1" x14ac:dyDescent="0.2">
      <c r="A14" s="265" t="s">
        <v>17</v>
      </c>
      <c r="B14" s="41" t="s">
        <v>1</v>
      </c>
      <c r="C14" s="43">
        <v>12</v>
      </c>
      <c r="D14" s="43"/>
      <c r="E14" s="43">
        <v>2</v>
      </c>
      <c r="F14" s="128">
        <v>2</v>
      </c>
      <c r="G14" s="171"/>
      <c r="H14" s="194">
        <v>15</v>
      </c>
      <c r="I14" s="45"/>
      <c r="J14" s="44">
        <v>3</v>
      </c>
      <c r="K14" s="128">
        <v>2</v>
      </c>
      <c r="L14" s="128">
        <v>6</v>
      </c>
      <c r="M14" s="110">
        <v>15</v>
      </c>
    </row>
    <row r="15" spans="1:14" ht="12.75" customHeight="1" x14ac:dyDescent="0.2">
      <c r="A15" s="266"/>
      <c r="B15" s="74" t="s">
        <v>32</v>
      </c>
      <c r="C15" s="42"/>
      <c r="D15" s="43"/>
      <c r="E15" s="43"/>
      <c r="F15" s="128">
        <v>2</v>
      </c>
      <c r="G15" s="171"/>
      <c r="H15" s="194"/>
      <c r="I15" s="45"/>
      <c r="J15" s="44"/>
      <c r="K15" s="128"/>
      <c r="L15" s="128"/>
      <c r="M15" s="110"/>
    </row>
    <row r="16" spans="1:14" ht="12.75" customHeight="1" x14ac:dyDescent="0.2">
      <c r="A16" s="266"/>
      <c r="B16" s="46" t="s">
        <v>6</v>
      </c>
      <c r="C16" s="47">
        <v>11</v>
      </c>
      <c r="D16" s="48"/>
      <c r="E16" s="48">
        <v>47</v>
      </c>
      <c r="F16" s="129">
        <v>4</v>
      </c>
      <c r="G16" s="171"/>
      <c r="H16" s="195">
        <v>19</v>
      </c>
      <c r="I16" s="50"/>
      <c r="J16" s="49">
        <v>7</v>
      </c>
      <c r="K16" s="129">
        <v>1</v>
      </c>
      <c r="L16" s="129">
        <v>1</v>
      </c>
      <c r="M16" s="111"/>
    </row>
    <row r="17" spans="1:15" ht="12.75" customHeight="1" x14ac:dyDescent="0.2">
      <c r="A17" s="266"/>
      <c r="B17" s="46" t="s">
        <v>9</v>
      </c>
      <c r="C17" s="47">
        <v>34</v>
      </c>
      <c r="D17" s="48"/>
      <c r="E17" s="48">
        <v>17</v>
      </c>
      <c r="F17" s="129">
        <v>10</v>
      </c>
      <c r="G17" s="171"/>
      <c r="H17" s="195">
        <v>38</v>
      </c>
      <c r="I17" s="50"/>
      <c r="J17" s="49">
        <v>1</v>
      </c>
      <c r="K17" s="129">
        <v>5</v>
      </c>
      <c r="L17" s="129">
        <v>2</v>
      </c>
      <c r="M17" s="111">
        <v>4</v>
      </c>
    </row>
    <row r="18" spans="1:15" ht="12.75" customHeight="1" x14ac:dyDescent="0.2">
      <c r="A18" s="266"/>
      <c r="B18" s="46" t="s">
        <v>8</v>
      </c>
      <c r="C18" s="47">
        <v>52</v>
      </c>
      <c r="D18" s="48"/>
      <c r="E18" s="48">
        <v>17</v>
      </c>
      <c r="F18" s="129">
        <v>16</v>
      </c>
      <c r="G18" s="171"/>
      <c r="H18" s="195">
        <v>9</v>
      </c>
      <c r="I18" s="50">
        <v>1</v>
      </c>
      <c r="J18" s="49">
        <v>3</v>
      </c>
      <c r="K18" s="129">
        <v>2</v>
      </c>
      <c r="L18" s="129">
        <v>11</v>
      </c>
      <c r="M18" s="111">
        <v>30</v>
      </c>
    </row>
    <row r="19" spans="1:15" ht="12.75" customHeight="1" x14ac:dyDescent="0.2">
      <c r="A19" s="266"/>
      <c r="B19" s="46" t="s">
        <v>5</v>
      </c>
      <c r="C19" s="47">
        <v>35</v>
      </c>
      <c r="D19" s="48">
        <v>22</v>
      </c>
      <c r="E19" s="48">
        <v>15</v>
      </c>
      <c r="F19" s="129">
        <v>19</v>
      </c>
      <c r="G19" s="171"/>
      <c r="H19" s="195">
        <v>24</v>
      </c>
      <c r="I19" s="50"/>
      <c r="J19" s="49">
        <v>10</v>
      </c>
      <c r="K19" s="129">
        <v>10</v>
      </c>
      <c r="L19" s="129">
        <v>16</v>
      </c>
      <c r="M19" s="111">
        <v>35</v>
      </c>
      <c r="O19" s="228"/>
    </row>
    <row r="20" spans="1:15" ht="12.75" customHeight="1" thickBot="1" x14ac:dyDescent="0.25">
      <c r="A20" s="266"/>
      <c r="B20" s="51" t="s">
        <v>21</v>
      </c>
      <c r="C20" s="47">
        <v>63</v>
      </c>
      <c r="D20" s="227">
        <v>9</v>
      </c>
      <c r="E20" s="227">
        <v>14</v>
      </c>
      <c r="F20" s="226">
        <v>6</v>
      </c>
      <c r="G20" s="171"/>
      <c r="H20" s="195">
        <v>9</v>
      </c>
      <c r="I20" s="50"/>
      <c r="J20" s="49">
        <v>5</v>
      </c>
      <c r="K20" s="129">
        <v>3</v>
      </c>
      <c r="L20" s="129">
        <v>7</v>
      </c>
      <c r="M20" s="111">
        <v>5</v>
      </c>
    </row>
    <row r="21" spans="1:15" ht="12.75" customHeight="1" thickBot="1" x14ac:dyDescent="0.25">
      <c r="A21" s="266"/>
      <c r="B21" s="19" t="s">
        <v>0</v>
      </c>
      <c r="C21" s="2">
        <f t="shared" ref="C21:M21" si="3">SUM(C14:C20)</f>
        <v>207</v>
      </c>
      <c r="D21" s="3">
        <f t="shared" si="3"/>
        <v>31</v>
      </c>
      <c r="E21" s="3">
        <f t="shared" si="3"/>
        <v>112</v>
      </c>
      <c r="F21" s="126">
        <f t="shared" si="3"/>
        <v>59</v>
      </c>
      <c r="G21" s="167">
        <f t="shared" si="3"/>
        <v>0</v>
      </c>
      <c r="H21" s="169">
        <f t="shared" si="3"/>
        <v>114</v>
      </c>
      <c r="I21" s="3">
        <f t="shared" si="3"/>
        <v>1</v>
      </c>
      <c r="J21" s="3">
        <f t="shared" si="3"/>
        <v>29</v>
      </c>
      <c r="K21" s="3">
        <f t="shared" si="3"/>
        <v>23</v>
      </c>
      <c r="L21" s="126">
        <f>SUM(L14:L20)</f>
        <v>43</v>
      </c>
      <c r="M21" s="107">
        <f t="shared" si="3"/>
        <v>89</v>
      </c>
    </row>
    <row r="22" spans="1:15" s="9" customFormat="1" ht="12.75" customHeight="1" thickBot="1" x14ac:dyDescent="0.3">
      <c r="A22" s="266"/>
      <c r="B22" s="146" t="s">
        <v>29</v>
      </c>
      <c r="C22" s="147">
        <f>C21/C23</f>
        <v>0.86610878661087864</v>
      </c>
      <c r="D22" s="147">
        <f>D21/D23</f>
        <v>0.83783783783783783</v>
      </c>
      <c r="E22" s="147">
        <f>E21/E23</f>
        <v>0.7567567567567568</v>
      </c>
      <c r="F22" s="148">
        <f>F21/F23</f>
        <v>0.76623376623376627</v>
      </c>
      <c r="G22" s="149"/>
      <c r="H22" s="192"/>
      <c r="I22" s="147"/>
      <c r="J22" s="148" t="e">
        <f>(J21)/J23</f>
        <v>#DIV/0!</v>
      </c>
      <c r="K22" s="148"/>
      <c r="L22" s="149"/>
      <c r="M22" s="149"/>
    </row>
    <row r="23" spans="1:15" ht="12.75" customHeight="1" thickBot="1" x14ac:dyDescent="0.25">
      <c r="A23" s="266"/>
      <c r="B23" s="52" t="s">
        <v>23</v>
      </c>
      <c r="C23" s="53">
        <v>239</v>
      </c>
      <c r="D23" s="54">
        <v>37</v>
      </c>
      <c r="E23" s="54">
        <v>148</v>
      </c>
      <c r="F23" s="130">
        <v>77</v>
      </c>
      <c r="G23" s="183"/>
      <c r="H23" s="196"/>
      <c r="I23" s="54"/>
      <c r="J23" s="130"/>
      <c r="K23" s="130"/>
      <c r="L23" s="112"/>
      <c r="M23" s="112"/>
    </row>
    <row r="24" spans="1:15" ht="12.75" customHeight="1" thickBot="1" x14ac:dyDescent="0.25">
      <c r="A24" s="267"/>
      <c r="B24" s="14" t="s">
        <v>19</v>
      </c>
      <c r="C24" s="15">
        <f>C23-C21</f>
        <v>32</v>
      </c>
      <c r="D24" s="16">
        <f>D23-D21</f>
        <v>6</v>
      </c>
      <c r="E24" s="17">
        <f>E23-E21</f>
        <v>36</v>
      </c>
      <c r="F24" s="131">
        <f>F23-F21</f>
        <v>18</v>
      </c>
      <c r="G24" s="109"/>
      <c r="H24" s="17"/>
      <c r="I24" s="16"/>
      <c r="J24" s="131"/>
      <c r="K24" s="131"/>
      <c r="L24" s="113"/>
      <c r="M24" s="113"/>
    </row>
    <row r="25" spans="1:15" ht="12.75" customHeight="1" x14ac:dyDescent="0.2">
      <c r="A25" s="262" t="s">
        <v>18</v>
      </c>
      <c r="B25" s="55" t="s">
        <v>10</v>
      </c>
      <c r="C25" s="56">
        <v>36</v>
      </c>
      <c r="D25" s="57">
        <v>5</v>
      </c>
      <c r="E25" s="58">
        <v>25</v>
      </c>
      <c r="F25" s="160">
        <v>2</v>
      </c>
      <c r="G25" s="184"/>
      <c r="H25" s="197">
        <v>5</v>
      </c>
      <c r="I25" s="60"/>
      <c r="J25" s="59">
        <v>8</v>
      </c>
      <c r="K25" s="132">
        <v>2</v>
      </c>
      <c r="L25" s="132">
        <v>5</v>
      </c>
      <c r="M25" s="114">
        <v>10</v>
      </c>
    </row>
    <row r="26" spans="1:15" ht="12.75" customHeight="1" x14ac:dyDescent="0.2">
      <c r="A26" s="263"/>
      <c r="B26" s="61" t="s">
        <v>4</v>
      </c>
      <c r="C26" s="62">
        <v>71</v>
      </c>
      <c r="D26" s="58">
        <v>16</v>
      </c>
      <c r="E26" s="58">
        <v>21</v>
      </c>
      <c r="F26" s="133">
        <v>23</v>
      </c>
      <c r="G26" s="184"/>
      <c r="H26" s="198">
        <v>29</v>
      </c>
      <c r="I26" s="63"/>
      <c r="J26" s="63">
        <v>1</v>
      </c>
      <c r="K26" s="133"/>
      <c r="L26" s="133"/>
      <c r="M26" s="115">
        <v>5</v>
      </c>
    </row>
    <row r="27" spans="1:15" ht="12.75" customHeight="1" x14ac:dyDescent="0.2">
      <c r="A27" s="263"/>
      <c r="B27" s="61" t="s">
        <v>22</v>
      </c>
      <c r="C27" s="62">
        <v>102</v>
      </c>
      <c r="D27" s="58">
        <v>16</v>
      </c>
      <c r="E27" s="58">
        <v>16</v>
      </c>
      <c r="F27" s="133">
        <v>1</v>
      </c>
      <c r="G27" s="184"/>
      <c r="H27" s="198">
        <v>3</v>
      </c>
      <c r="I27" s="63"/>
      <c r="J27" s="63">
        <v>12</v>
      </c>
      <c r="K27" s="133">
        <v>4</v>
      </c>
      <c r="L27" s="133">
        <v>35</v>
      </c>
      <c r="M27" s="115">
        <v>26</v>
      </c>
      <c r="O27" s="228"/>
    </row>
    <row r="28" spans="1:15" ht="12.75" customHeight="1" x14ac:dyDescent="0.2">
      <c r="A28" s="263"/>
      <c r="B28" s="65" t="s">
        <v>40</v>
      </c>
      <c r="C28" s="62">
        <v>13</v>
      </c>
      <c r="D28" s="139"/>
      <c r="E28" s="58">
        <v>9</v>
      </c>
      <c r="F28" s="134"/>
      <c r="G28" s="184"/>
      <c r="H28" s="199"/>
      <c r="I28" s="64"/>
      <c r="J28" s="140"/>
      <c r="K28" s="134"/>
      <c r="L28" s="134"/>
      <c r="M28" s="115"/>
    </row>
    <row r="29" spans="1:15" ht="12.75" customHeight="1" thickBot="1" x14ac:dyDescent="0.25">
      <c r="A29" s="263"/>
      <c r="B29" s="65" t="s">
        <v>7</v>
      </c>
      <c r="C29" s="66">
        <v>53</v>
      </c>
      <c r="D29" s="67"/>
      <c r="E29" s="58">
        <v>7</v>
      </c>
      <c r="F29" s="161"/>
      <c r="G29" s="184"/>
      <c r="H29" s="199">
        <v>2</v>
      </c>
      <c r="I29" s="64"/>
      <c r="J29" s="68"/>
      <c r="K29" s="134"/>
      <c r="L29" s="134">
        <v>1</v>
      </c>
      <c r="M29" s="115"/>
    </row>
    <row r="30" spans="1:15" ht="12.75" customHeight="1" thickBot="1" x14ac:dyDescent="0.25">
      <c r="A30" s="263"/>
      <c r="B30" s="19" t="s">
        <v>0</v>
      </c>
      <c r="C30" s="2">
        <f t="shared" ref="C30:G30" si="4">SUM(C25:C29)</f>
        <v>275</v>
      </c>
      <c r="D30" s="3">
        <f t="shared" si="4"/>
        <v>37</v>
      </c>
      <c r="E30" s="3">
        <f t="shared" si="4"/>
        <v>78</v>
      </c>
      <c r="F30" s="126">
        <f t="shared" si="4"/>
        <v>26</v>
      </c>
      <c r="G30" s="167">
        <f t="shared" si="4"/>
        <v>0</v>
      </c>
      <c r="H30" s="169">
        <f t="shared" ref="H30:M30" si="5">SUM(H25:H29)</f>
        <v>39</v>
      </c>
      <c r="I30" s="3">
        <f t="shared" si="5"/>
        <v>0</v>
      </c>
      <c r="J30" s="3">
        <f t="shared" si="5"/>
        <v>21</v>
      </c>
      <c r="K30" s="3">
        <f t="shared" si="5"/>
        <v>6</v>
      </c>
      <c r="L30" s="126">
        <f>SUM(L25:L29)</f>
        <v>41</v>
      </c>
      <c r="M30" s="107">
        <f t="shared" si="5"/>
        <v>41</v>
      </c>
    </row>
    <row r="31" spans="1:15" s="9" customFormat="1" ht="12.75" customHeight="1" thickBot="1" x14ac:dyDescent="0.3">
      <c r="A31" s="263"/>
      <c r="B31" s="146" t="s">
        <v>29</v>
      </c>
      <c r="C31" s="147">
        <f>C30/C32</f>
        <v>0.77247191011235961</v>
      </c>
      <c r="D31" s="147">
        <f>D30/D32</f>
        <v>0.69811320754716977</v>
      </c>
      <c r="E31" s="147">
        <f>E30/E32</f>
        <v>0.8125</v>
      </c>
      <c r="F31" s="148">
        <f>F30/F32</f>
        <v>0.47272727272727272</v>
      </c>
      <c r="G31" s="149"/>
      <c r="H31" s="192"/>
      <c r="I31" s="147"/>
      <c r="J31" s="148" t="e">
        <f>(J30+L30)/J32</f>
        <v>#DIV/0!</v>
      </c>
      <c r="K31" s="148"/>
      <c r="L31" s="149"/>
      <c r="M31" s="149"/>
    </row>
    <row r="32" spans="1:15" ht="12.75" customHeight="1" thickBot="1" x14ac:dyDescent="0.25">
      <c r="A32" s="263"/>
      <c r="B32" s="69" t="s">
        <v>23</v>
      </c>
      <c r="C32" s="70">
        <v>356</v>
      </c>
      <c r="D32" s="70">
        <v>53</v>
      </c>
      <c r="E32" s="12">
        <v>96</v>
      </c>
      <c r="F32" s="135">
        <v>55</v>
      </c>
      <c r="G32" s="185"/>
      <c r="H32" s="200"/>
      <c r="I32" s="12"/>
      <c r="J32" s="135"/>
      <c r="K32" s="135"/>
      <c r="L32" s="116"/>
      <c r="M32" s="116"/>
    </row>
    <row r="33" spans="1:15" ht="12.75" customHeight="1" thickBot="1" x14ac:dyDescent="0.25">
      <c r="A33" s="264"/>
      <c r="B33" s="22" t="s">
        <v>19</v>
      </c>
      <c r="C33" s="71">
        <f>C32-C30</f>
        <v>81</v>
      </c>
      <c r="D33" s="72">
        <f>D32-D30</f>
        <v>16</v>
      </c>
      <c r="E33" s="73">
        <f>E32-E30</f>
        <v>18</v>
      </c>
      <c r="F33" s="131">
        <f>F32-F30</f>
        <v>29</v>
      </c>
      <c r="G33" s="186"/>
      <c r="H33" s="73"/>
      <c r="I33" s="72"/>
      <c r="J33" s="131"/>
      <c r="K33" s="163"/>
      <c r="L33" s="117"/>
      <c r="M33" s="117"/>
    </row>
    <row r="34" spans="1:15" ht="12.75" customHeight="1" thickBot="1" x14ac:dyDescent="0.25">
      <c r="A34" s="255" t="s">
        <v>30</v>
      </c>
      <c r="B34" s="76" t="s">
        <v>31</v>
      </c>
      <c r="C34" s="77">
        <f>SUM(C10+C21+C30)</f>
        <v>772</v>
      </c>
      <c r="D34" s="77">
        <f t="shared" ref="D34:M34" si="6">SUM(D10+D21+D30)</f>
        <v>109</v>
      </c>
      <c r="E34" s="77">
        <f t="shared" si="6"/>
        <v>247</v>
      </c>
      <c r="F34" s="136">
        <f t="shared" si="6"/>
        <v>134</v>
      </c>
      <c r="G34" s="187">
        <f>SUM(G10+G21+G30)</f>
        <v>0</v>
      </c>
      <c r="H34" s="201">
        <f t="shared" si="6"/>
        <v>290</v>
      </c>
      <c r="I34" s="77">
        <f t="shared" si="6"/>
        <v>1</v>
      </c>
      <c r="J34" s="77">
        <f t="shared" si="6"/>
        <v>61</v>
      </c>
      <c r="K34" s="77">
        <f t="shared" si="6"/>
        <v>33</v>
      </c>
      <c r="L34" s="136">
        <f>L10+L21+L30</f>
        <v>99</v>
      </c>
      <c r="M34" s="118">
        <f t="shared" si="6"/>
        <v>151</v>
      </c>
    </row>
    <row r="35" spans="1:15" s="9" customFormat="1" ht="12.75" customHeight="1" thickBot="1" x14ac:dyDescent="0.3">
      <c r="A35" s="256"/>
      <c r="B35" s="151" t="s">
        <v>29</v>
      </c>
      <c r="C35" s="152">
        <f t="shared" ref="C35:G35" si="7">C34/C36</f>
        <v>0.82655246252676662</v>
      </c>
      <c r="D35" s="152">
        <f t="shared" si="7"/>
        <v>0.75694444444444442</v>
      </c>
      <c r="E35" s="152">
        <f t="shared" si="7"/>
        <v>0.73952095808383234</v>
      </c>
      <c r="F35" s="153">
        <f t="shared" si="7"/>
        <v>0.70526315789473681</v>
      </c>
      <c r="G35" s="172" t="e">
        <f t="shared" si="7"/>
        <v>#REF!</v>
      </c>
      <c r="H35" s="202"/>
      <c r="I35" s="152"/>
      <c r="J35" s="153" t="e">
        <f>(J34)/J36</f>
        <v>#DIV/0!</v>
      </c>
      <c r="K35" s="164"/>
      <c r="L35" s="149"/>
      <c r="M35" s="154"/>
      <c r="O35" s="156"/>
    </row>
    <row r="36" spans="1:15" ht="12.75" customHeight="1" thickBot="1" x14ac:dyDescent="0.25">
      <c r="A36" s="256"/>
      <c r="B36" s="20" t="s">
        <v>23</v>
      </c>
      <c r="C36" s="21">
        <f>C12+C23+C32</f>
        <v>934</v>
      </c>
      <c r="D36" s="21">
        <f>D12+D23+D32</f>
        <v>144</v>
      </c>
      <c r="E36" s="21">
        <f>E12+E23+E32</f>
        <v>334</v>
      </c>
      <c r="F36" s="137">
        <f>F12+F23+F32</f>
        <v>190</v>
      </c>
      <c r="G36" s="173" t="e">
        <f>SUM(#REF!)</f>
        <v>#REF!</v>
      </c>
      <c r="H36" s="162"/>
      <c r="I36" s="21"/>
      <c r="J36" s="137">
        <f>J12+J23+J32</f>
        <v>0</v>
      </c>
      <c r="K36" s="137"/>
      <c r="L36" s="119"/>
      <c r="M36" s="119">
        <f>M12+M23+M32</f>
        <v>0</v>
      </c>
    </row>
    <row r="37" spans="1:15" s="10" customFormat="1" ht="12.75" customHeight="1" thickBot="1" x14ac:dyDescent="0.25">
      <c r="A37" s="257"/>
      <c r="B37" s="23" t="s">
        <v>19</v>
      </c>
      <c r="C37" s="24">
        <f t="shared" ref="C37:F37" si="8">C36-C34</f>
        <v>162</v>
      </c>
      <c r="D37" s="24">
        <f t="shared" si="8"/>
        <v>35</v>
      </c>
      <c r="E37" s="24">
        <f t="shared" si="8"/>
        <v>87</v>
      </c>
      <c r="F37" s="138">
        <f t="shared" si="8"/>
        <v>56</v>
      </c>
      <c r="G37" s="188" t="e">
        <f>G36-G34</f>
        <v>#REF!</v>
      </c>
      <c r="H37" s="203"/>
      <c r="I37" s="24"/>
      <c r="J37" s="138"/>
      <c r="K37" s="165"/>
      <c r="L37" s="113"/>
      <c r="M37" s="120">
        <v>0</v>
      </c>
      <c r="N37" s="205"/>
    </row>
    <row r="38" spans="1:15" s="10" customFormat="1" ht="12.75" customHeight="1" x14ac:dyDescent="0.2">
      <c r="A38" s="277" t="s">
        <v>68</v>
      </c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</row>
    <row r="39" spans="1:15" ht="12.75" customHeight="1" x14ac:dyDescent="0.2">
      <c r="A39" s="279"/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24"/>
    </row>
    <row r="40" spans="1:15" ht="255" customHeight="1" thickBot="1" x14ac:dyDescent="0.25"/>
    <row r="41" spans="1:15" ht="19.5" customHeight="1" thickBot="1" x14ac:dyDescent="0.25">
      <c r="A41" s="248" t="s">
        <v>45</v>
      </c>
      <c r="B41" s="270"/>
      <c r="C41" s="270"/>
      <c r="D41" s="270"/>
      <c r="E41" s="270"/>
      <c r="F41" s="270"/>
      <c r="G41" s="270"/>
      <c r="H41" s="270"/>
      <c r="I41" s="270"/>
      <c r="J41" s="270"/>
      <c r="K41" s="270"/>
      <c r="L41" s="270"/>
      <c r="M41" s="270"/>
      <c r="N41" s="271"/>
    </row>
    <row r="42" spans="1:15" ht="21" thickBot="1" x14ac:dyDescent="0.25">
      <c r="A42" s="250"/>
      <c r="B42" s="251"/>
      <c r="C42" s="274" t="s">
        <v>15</v>
      </c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6"/>
    </row>
    <row r="43" spans="1:15" ht="105.75" thickBot="1" x14ac:dyDescent="0.25">
      <c r="A43" s="272"/>
      <c r="B43" s="273"/>
      <c r="C43" s="141" t="s">
        <v>12</v>
      </c>
      <c r="D43" s="142" t="s">
        <v>13</v>
      </c>
      <c r="E43" s="143" t="s">
        <v>28</v>
      </c>
      <c r="F43" s="143" t="s">
        <v>14</v>
      </c>
      <c r="G43" s="144" t="s">
        <v>44</v>
      </c>
      <c r="H43" s="144"/>
      <c r="I43" s="144" t="s">
        <v>26</v>
      </c>
      <c r="J43" s="144" t="s">
        <v>25</v>
      </c>
      <c r="K43" s="143" t="s">
        <v>39</v>
      </c>
      <c r="L43" s="144" t="s">
        <v>43</v>
      </c>
      <c r="M43" s="144" t="s">
        <v>42</v>
      </c>
      <c r="N43" s="145" t="s">
        <v>41</v>
      </c>
    </row>
    <row r="44" spans="1:15" ht="13.5" thickTop="1" x14ac:dyDescent="0.2">
      <c r="A44" s="258" t="s">
        <v>33</v>
      </c>
      <c r="B44" s="78" t="s">
        <v>34</v>
      </c>
      <c r="C44" s="79">
        <v>23</v>
      </c>
      <c r="D44" s="79"/>
      <c r="E44" s="79">
        <v>2</v>
      </c>
      <c r="F44" s="79"/>
      <c r="G44" s="79"/>
      <c r="H44" s="79"/>
      <c r="I44" s="79"/>
      <c r="J44" s="79"/>
      <c r="K44" s="79"/>
      <c r="L44" s="79"/>
      <c r="M44" s="79"/>
      <c r="N44" s="79"/>
    </row>
    <row r="45" spans="1:15" ht="15.75" x14ac:dyDescent="0.25">
      <c r="A45" s="259"/>
      <c r="B45" s="80" t="s">
        <v>35</v>
      </c>
      <c r="C45" s="81">
        <f>C44/C46</f>
        <v>0.67647058823529416</v>
      </c>
      <c r="D45" s="81" t="e">
        <f>D44/D46</f>
        <v>#DIV/0!</v>
      </c>
      <c r="E45" s="81">
        <f>E44/E46</f>
        <v>0.5</v>
      </c>
      <c r="F45" s="81"/>
      <c r="G45" s="82"/>
      <c r="H45" s="82"/>
      <c r="I45" s="82"/>
      <c r="J45" s="82"/>
      <c r="K45" s="82"/>
      <c r="L45" s="82"/>
      <c r="M45" s="82"/>
      <c r="N45" s="82"/>
    </row>
    <row r="46" spans="1:15" x14ac:dyDescent="0.2">
      <c r="A46" s="259"/>
      <c r="B46" s="83" t="s">
        <v>36</v>
      </c>
      <c r="C46" s="82">
        <v>34</v>
      </c>
      <c r="D46" s="82"/>
      <c r="E46" s="82">
        <v>4</v>
      </c>
      <c r="F46" s="82"/>
      <c r="G46" s="82"/>
      <c r="H46" s="82"/>
      <c r="I46" s="82"/>
      <c r="J46" s="82"/>
      <c r="K46" s="82"/>
      <c r="L46" s="82"/>
      <c r="M46" s="82"/>
      <c r="N46" s="82"/>
    </row>
    <row r="47" spans="1:15" ht="13.5" thickBot="1" x14ac:dyDescent="0.25">
      <c r="A47" s="259"/>
      <c r="B47" s="84" t="s">
        <v>19</v>
      </c>
      <c r="C47" s="85">
        <f>C46-C44</f>
        <v>11</v>
      </c>
      <c r="D47" s="85">
        <f>D46-D44</f>
        <v>0</v>
      </c>
      <c r="E47" s="85">
        <f>E46-E44</f>
        <v>2</v>
      </c>
      <c r="F47" s="85"/>
      <c r="G47" s="85"/>
      <c r="H47" s="85"/>
      <c r="I47" s="85"/>
      <c r="J47" s="85"/>
      <c r="K47" s="85"/>
      <c r="L47" s="85"/>
      <c r="M47" s="85"/>
      <c r="N47" s="85"/>
    </row>
    <row r="48" spans="1:15" ht="13.5" thickTop="1" x14ac:dyDescent="0.2">
      <c r="A48" s="259"/>
      <c r="B48" s="86" t="s">
        <v>37</v>
      </c>
      <c r="C48" s="87">
        <v>16</v>
      </c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</row>
    <row r="49" spans="1:14" ht="15.75" x14ac:dyDescent="0.25">
      <c r="A49" s="259"/>
      <c r="B49" s="88" t="s">
        <v>35</v>
      </c>
      <c r="C49" s="89">
        <f>C48/C50</f>
        <v>0.66666666666666663</v>
      </c>
      <c r="D49" s="89"/>
      <c r="E49" s="89"/>
      <c r="F49" s="89"/>
      <c r="G49" s="89"/>
      <c r="H49" s="89"/>
      <c r="I49" s="90"/>
      <c r="J49" s="90"/>
      <c r="K49" s="90"/>
      <c r="L49" s="90"/>
      <c r="M49" s="90"/>
      <c r="N49" s="90"/>
    </row>
    <row r="50" spans="1:14" x14ac:dyDescent="0.2">
      <c r="A50" s="259"/>
      <c r="B50" s="91" t="s">
        <v>36</v>
      </c>
      <c r="C50" s="90">
        <v>24</v>
      </c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</row>
    <row r="51" spans="1:14" ht="13.5" thickBot="1" x14ac:dyDescent="0.25">
      <c r="A51" s="259"/>
      <c r="B51" s="92" t="s">
        <v>19</v>
      </c>
      <c r="C51" s="93">
        <f>C50-C48</f>
        <v>8</v>
      </c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</row>
    <row r="52" spans="1:14" ht="13.5" thickTop="1" x14ac:dyDescent="0.2">
      <c r="A52" s="259"/>
      <c r="B52" s="94" t="s">
        <v>38</v>
      </c>
      <c r="C52" s="95">
        <v>17</v>
      </c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</row>
    <row r="53" spans="1:14" ht="15.75" x14ac:dyDescent="0.25">
      <c r="A53" s="260"/>
      <c r="B53" s="96" t="s">
        <v>35</v>
      </c>
      <c r="C53" s="97">
        <f>C52/C54</f>
        <v>0.42499999999999999</v>
      </c>
      <c r="D53" s="97" t="e">
        <f>D52/D54</f>
        <v>#DIV/0!</v>
      </c>
      <c r="E53" s="97"/>
      <c r="F53" s="97"/>
      <c r="G53" s="97"/>
      <c r="H53" s="97"/>
      <c r="I53" s="98"/>
      <c r="J53" s="98"/>
      <c r="K53" s="98"/>
      <c r="L53" s="98"/>
      <c r="M53" s="98"/>
      <c r="N53" s="98"/>
    </row>
    <row r="54" spans="1:14" x14ac:dyDescent="0.2">
      <c r="A54" s="260"/>
      <c r="B54" s="99" t="s">
        <v>36</v>
      </c>
      <c r="C54" s="98">
        <v>40</v>
      </c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</row>
    <row r="55" spans="1:14" ht="13.5" thickBot="1" x14ac:dyDescent="0.25">
      <c r="A55" s="261"/>
      <c r="B55" s="100" t="s">
        <v>19</v>
      </c>
      <c r="C55" s="101">
        <f>C54-C52</f>
        <v>23</v>
      </c>
      <c r="D55" s="101">
        <f>D54-D52</f>
        <v>0</v>
      </c>
      <c r="E55" s="101"/>
      <c r="F55" s="101"/>
      <c r="G55" s="101"/>
      <c r="H55" s="101"/>
      <c r="I55" s="101"/>
      <c r="J55" s="101"/>
      <c r="K55" s="101"/>
      <c r="L55" s="101"/>
      <c r="M55" s="101"/>
      <c r="N55" s="101"/>
    </row>
    <row r="56" spans="1:14" ht="13.5" thickTop="1" x14ac:dyDescent="0.2"/>
    <row r="59" spans="1:14" x14ac:dyDescent="0.2">
      <c r="F59" s="157"/>
      <c r="G59" s="157"/>
      <c r="H59" s="157"/>
    </row>
  </sheetData>
  <mergeCells count="12">
    <mergeCell ref="A1:M1"/>
    <mergeCell ref="A2:B4"/>
    <mergeCell ref="A34:A37"/>
    <mergeCell ref="C2:M2"/>
    <mergeCell ref="A44:A55"/>
    <mergeCell ref="A25:A33"/>
    <mergeCell ref="A14:A24"/>
    <mergeCell ref="A5:A13"/>
    <mergeCell ref="A41:N41"/>
    <mergeCell ref="A42:B43"/>
    <mergeCell ref="C42:N42"/>
    <mergeCell ref="A38:M39"/>
  </mergeCells>
  <phoneticPr fontId="0" type="noConversion"/>
  <conditionalFormatting sqref="F11:G11 F22:G22 F31:G31">
    <cfRule type="cellIs" dxfId="7" priority="32" operator="greaterThan">
      <formula>0.99</formula>
    </cfRule>
  </conditionalFormatting>
  <conditionalFormatting sqref="F21:G21">
    <cfRule type="cellIs" dxfId="6" priority="59" stopIfTrue="1" operator="greaterThan">
      <formula>149</formula>
    </cfRule>
  </conditionalFormatting>
  <conditionalFormatting sqref="F35:G35">
    <cfRule type="cellIs" dxfId="5" priority="2" operator="greaterThan">
      <formula>0.99</formula>
    </cfRule>
    <cfRule type="cellIs" dxfId="4" priority="16" operator="greaterThan">
      <formula>1</formula>
    </cfRule>
  </conditionalFormatting>
  <conditionalFormatting sqref="J11:K11">
    <cfRule type="cellIs" dxfId="3" priority="27" operator="greaterThan">
      <formula>0.99</formula>
    </cfRule>
  </conditionalFormatting>
  <conditionalFormatting sqref="J22:K22">
    <cfRule type="cellIs" dxfId="2" priority="22" operator="greaterThan">
      <formula>0.99</formula>
    </cfRule>
  </conditionalFormatting>
  <conditionalFormatting sqref="J31:K31">
    <cfRule type="cellIs" dxfId="1" priority="17" operator="greaterThan">
      <formula>0.99</formula>
    </cfRule>
  </conditionalFormatting>
  <conditionalFormatting sqref="J35:K35">
    <cfRule type="cellIs" dxfId="0" priority="4" operator="greaterThan">
      <formula>0.99</formula>
    </cfRule>
  </conditionalFormatting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7"/>
  <sheetViews>
    <sheetView topLeftCell="A19" workbookViewId="0">
      <selection activeCell="M19" sqref="M19"/>
    </sheetView>
  </sheetViews>
  <sheetFormatPr defaultRowHeight="12.75" x14ac:dyDescent="0.2"/>
  <cols>
    <col min="1" max="1" width="28.7109375" bestFit="1" customWidth="1"/>
    <col min="2" max="2" width="9.28515625" bestFit="1" customWidth="1"/>
    <col min="3" max="3" width="13.5703125" bestFit="1" customWidth="1"/>
    <col min="4" max="4" width="10.85546875" bestFit="1" customWidth="1"/>
    <col min="7" max="7" width="28.85546875" customWidth="1"/>
    <col min="9" max="9" width="13.5703125" bestFit="1" customWidth="1"/>
    <col min="11" max="11" width="10.140625" customWidth="1"/>
  </cols>
  <sheetData>
    <row r="1" spans="1:11" ht="13.5" thickBot="1" x14ac:dyDescent="0.25"/>
    <row r="2" spans="1:11" ht="18.75" thickBot="1" x14ac:dyDescent="0.3">
      <c r="A2" s="238" t="s">
        <v>59</v>
      </c>
      <c r="B2" s="239"/>
      <c r="C2" s="239"/>
      <c r="D2" s="239"/>
      <c r="E2" s="240"/>
      <c r="G2" s="242"/>
      <c r="H2" s="242"/>
      <c r="I2" s="242"/>
      <c r="J2" s="242"/>
      <c r="K2" s="242"/>
    </row>
    <row r="3" spans="1:11" ht="18" x14ac:dyDescent="0.2">
      <c r="A3" s="232" t="s">
        <v>60</v>
      </c>
      <c r="B3" s="233"/>
      <c r="C3" s="233"/>
      <c r="D3" s="233"/>
      <c r="E3" s="234"/>
      <c r="G3" s="241"/>
      <c r="H3" s="241"/>
      <c r="I3" s="241"/>
      <c r="J3" s="241"/>
      <c r="K3" s="241"/>
    </row>
    <row r="4" spans="1:11" ht="18" customHeight="1" x14ac:dyDescent="0.2">
      <c r="A4" s="235" t="s">
        <v>61</v>
      </c>
      <c r="B4" s="236"/>
      <c r="C4" s="236"/>
      <c r="D4" s="236"/>
      <c r="E4" s="237"/>
      <c r="G4" s="241"/>
      <c r="H4" s="241"/>
      <c r="I4" s="241"/>
      <c r="J4" s="241"/>
      <c r="K4" s="241"/>
    </row>
    <row r="5" spans="1:11" ht="18" x14ac:dyDescent="0.25">
      <c r="A5" s="207"/>
      <c r="B5" s="208" t="s">
        <v>47</v>
      </c>
      <c r="C5" s="208" t="s">
        <v>48</v>
      </c>
      <c r="D5" s="208" t="s">
        <v>49</v>
      </c>
      <c r="E5" s="209" t="s">
        <v>50</v>
      </c>
      <c r="G5" s="210"/>
      <c r="H5" s="211"/>
      <c r="I5" s="211"/>
      <c r="J5" s="211"/>
      <c r="K5" s="211"/>
    </row>
    <row r="6" spans="1:11" ht="18" x14ac:dyDescent="0.25">
      <c r="A6" s="212" t="s">
        <v>51</v>
      </c>
      <c r="B6" s="174">
        <v>41</v>
      </c>
      <c r="C6" s="174">
        <v>18</v>
      </c>
      <c r="D6" s="174">
        <v>10</v>
      </c>
      <c r="E6" s="213">
        <f>B6+C6+D6</f>
        <v>69</v>
      </c>
      <c r="G6" s="210"/>
      <c r="H6" s="211"/>
      <c r="I6" s="211"/>
      <c r="J6" s="211"/>
      <c r="K6" s="211"/>
    </row>
    <row r="7" spans="1:11" ht="18" x14ac:dyDescent="0.25">
      <c r="A7" s="214" t="s">
        <v>52</v>
      </c>
      <c r="B7" s="206">
        <v>85</v>
      </c>
      <c r="C7" s="206">
        <v>37</v>
      </c>
      <c r="D7" s="206">
        <v>20</v>
      </c>
      <c r="E7" s="213">
        <f t="shared" ref="E7:E12" si="0">B7+C7+D7</f>
        <v>142</v>
      </c>
      <c r="G7" s="210"/>
      <c r="H7" s="211"/>
      <c r="I7" s="211"/>
      <c r="J7" s="211"/>
      <c r="K7" s="211"/>
    </row>
    <row r="8" spans="1:11" ht="18" x14ac:dyDescent="0.25">
      <c r="A8" s="212" t="s">
        <v>53</v>
      </c>
      <c r="B8" s="174">
        <v>59</v>
      </c>
      <c r="C8" s="174">
        <v>25</v>
      </c>
      <c r="D8" s="174">
        <v>14</v>
      </c>
      <c r="E8" s="213">
        <f t="shared" si="0"/>
        <v>98</v>
      </c>
      <c r="G8" s="210"/>
      <c r="H8" s="211"/>
      <c r="I8" s="211"/>
      <c r="J8" s="211"/>
      <c r="K8" s="211"/>
    </row>
    <row r="9" spans="1:11" ht="18" x14ac:dyDescent="0.25">
      <c r="A9" s="214" t="s">
        <v>54</v>
      </c>
      <c r="B9" s="206">
        <v>93</v>
      </c>
      <c r="C9" s="206">
        <v>40</v>
      </c>
      <c r="D9" s="206">
        <v>22</v>
      </c>
      <c r="E9" s="213">
        <f t="shared" si="0"/>
        <v>155</v>
      </c>
      <c r="G9" s="210"/>
      <c r="H9" s="211"/>
      <c r="I9" s="211"/>
      <c r="J9" s="211"/>
      <c r="K9" s="211"/>
    </row>
    <row r="10" spans="1:11" ht="18" x14ac:dyDescent="0.25">
      <c r="A10" s="212" t="s">
        <v>55</v>
      </c>
      <c r="B10" s="174">
        <v>110</v>
      </c>
      <c r="C10" s="174">
        <v>48</v>
      </c>
      <c r="D10" s="174">
        <v>25</v>
      </c>
      <c r="E10" s="213">
        <f t="shared" si="0"/>
        <v>183</v>
      </c>
      <c r="G10" s="210"/>
      <c r="H10" s="211"/>
      <c r="I10" s="211"/>
      <c r="J10" s="211"/>
      <c r="K10" s="211"/>
    </row>
    <row r="11" spans="1:11" ht="18" x14ac:dyDescent="0.25">
      <c r="A11" s="214" t="s">
        <v>56</v>
      </c>
      <c r="B11" s="206">
        <v>123</v>
      </c>
      <c r="C11" s="206">
        <v>53</v>
      </c>
      <c r="D11" s="206">
        <v>29</v>
      </c>
      <c r="E11" s="213">
        <f t="shared" si="0"/>
        <v>205</v>
      </c>
      <c r="G11" s="210"/>
      <c r="H11" s="211"/>
      <c r="I11" s="211"/>
      <c r="J11" s="211"/>
      <c r="K11" s="211"/>
    </row>
    <row r="12" spans="1:11" ht="18" x14ac:dyDescent="0.25">
      <c r="A12" s="212" t="s">
        <v>64</v>
      </c>
      <c r="B12" s="174">
        <v>329</v>
      </c>
      <c r="C12" s="174">
        <v>143</v>
      </c>
      <c r="D12" s="174">
        <v>76</v>
      </c>
      <c r="E12" s="213">
        <f t="shared" si="0"/>
        <v>548</v>
      </c>
      <c r="G12" s="210"/>
      <c r="H12" s="211"/>
      <c r="I12" s="211"/>
      <c r="J12" s="211"/>
      <c r="K12" s="211"/>
    </row>
    <row r="13" spans="1:11" ht="18.75" thickBot="1" x14ac:dyDescent="0.3">
      <c r="A13" s="215" t="s">
        <v>0</v>
      </c>
      <c r="B13" s="216">
        <f>SUM(B6:B12)</f>
        <v>840</v>
      </c>
      <c r="C13" s="216">
        <f>SUM(C6:C12)</f>
        <v>364</v>
      </c>
      <c r="D13" s="216">
        <f>SUM(D6:D12)</f>
        <v>196</v>
      </c>
      <c r="E13" s="217">
        <f>SUM(E6:E12)</f>
        <v>1400</v>
      </c>
      <c r="G13" s="218"/>
      <c r="H13" s="219"/>
      <c r="I13" s="219"/>
      <c r="J13" s="219"/>
      <c r="K13" s="219"/>
    </row>
    <row r="15" spans="1:11" ht="13.5" thickBot="1" x14ac:dyDescent="0.25"/>
    <row r="16" spans="1:11" ht="18.75" thickBot="1" x14ac:dyDescent="0.3">
      <c r="A16" s="238" t="s">
        <v>59</v>
      </c>
      <c r="B16" s="243"/>
      <c r="C16" s="243"/>
      <c r="D16" s="243"/>
      <c r="E16" s="244"/>
      <c r="G16" s="238" t="s">
        <v>59</v>
      </c>
      <c r="H16" s="243"/>
      <c r="I16" s="243"/>
      <c r="J16" s="243"/>
      <c r="K16" s="244"/>
    </row>
    <row r="17" spans="1:11" ht="18" x14ac:dyDescent="0.2">
      <c r="A17" s="245" t="s">
        <v>57</v>
      </c>
      <c r="B17" s="246"/>
      <c r="C17" s="246"/>
      <c r="D17" s="246"/>
      <c r="E17" s="247"/>
      <c r="G17" s="245" t="s">
        <v>57</v>
      </c>
      <c r="H17" s="246"/>
      <c r="I17" s="246"/>
      <c r="J17" s="246"/>
      <c r="K17" s="247"/>
    </row>
    <row r="18" spans="1:11" ht="18" x14ac:dyDescent="0.2">
      <c r="A18" s="229" t="s">
        <v>62</v>
      </c>
      <c r="B18" s="230"/>
      <c r="C18" s="230"/>
      <c r="D18" s="230"/>
      <c r="E18" s="231"/>
      <c r="G18" s="229" t="s">
        <v>63</v>
      </c>
      <c r="H18" s="230"/>
      <c r="I18" s="230"/>
      <c r="J18" s="230"/>
      <c r="K18" s="231"/>
    </row>
    <row r="19" spans="1:11" ht="18" x14ac:dyDescent="0.25">
      <c r="A19" s="214"/>
      <c r="B19" s="206" t="s">
        <v>47</v>
      </c>
      <c r="C19" s="206" t="s">
        <v>48</v>
      </c>
      <c r="D19" s="206" t="s">
        <v>49</v>
      </c>
      <c r="E19" s="220" t="s">
        <v>50</v>
      </c>
      <c r="G19" s="214"/>
      <c r="H19" s="206" t="s">
        <v>47</v>
      </c>
      <c r="I19" s="206" t="s">
        <v>48</v>
      </c>
      <c r="J19" s="206" t="s">
        <v>49</v>
      </c>
      <c r="K19" s="220" t="s">
        <v>50</v>
      </c>
    </row>
    <row r="20" spans="1:11" ht="18" x14ac:dyDescent="0.25">
      <c r="A20" s="212" t="s">
        <v>51</v>
      </c>
      <c r="B20" s="174">
        <v>38</v>
      </c>
      <c r="C20" s="174">
        <v>16</v>
      </c>
      <c r="D20" s="174">
        <v>4</v>
      </c>
      <c r="E20" s="213">
        <f>SUM(B20:D20)</f>
        <v>58</v>
      </c>
      <c r="G20" s="212" t="s">
        <v>51</v>
      </c>
      <c r="H20" s="174">
        <v>3</v>
      </c>
      <c r="I20" s="174">
        <v>2</v>
      </c>
      <c r="J20" s="174">
        <v>6</v>
      </c>
      <c r="K20" s="213">
        <f>SUM(H20:J20)</f>
        <v>11</v>
      </c>
    </row>
    <row r="21" spans="1:11" ht="18" x14ac:dyDescent="0.25">
      <c r="A21" s="214" t="s">
        <v>52</v>
      </c>
      <c r="B21" s="206">
        <v>84</v>
      </c>
      <c r="C21" s="206">
        <v>36</v>
      </c>
      <c r="D21" s="206">
        <v>10</v>
      </c>
      <c r="E21" s="213">
        <f t="shared" ref="E21:E26" si="1">SUM(B21:D21)</f>
        <v>130</v>
      </c>
      <c r="G21" s="214" t="s">
        <v>52</v>
      </c>
      <c r="H21" s="206">
        <v>1</v>
      </c>
      <c r="I21" s="206">
        <v>1</v>
      </c>
      <c r="J21" s="206">
        <v>10</v>
      </c>
      <c r="K21" s="213">
        <f t="shared" ref="K21:K26" si="2">SUM(H21:J21)</f>
        <v>12</v>
      </c>
    </row>
    <row r="22" spans="1:11" ht="18" x14ac:dyDescent="0.25">
      <c r="A22" s="212" t="s">
        <v>53</v>
      </c>
      <c r="B22" s="174">
        <v>56</v>
      </c>
      <c r="C22" s="174">
        <v>17</v>
      </c>
      <c r="D22" s="174">
        <v>7</v>
      </c>
      <c r="E22" s="213">
        <f t="shared" si="1"/>
        <v>80</v>
      </c>
      <c r="G22" s="212" t="s">
        <v>53</v>
      </c>
      <c r="H22" s="174">
        <v>3</v>
      </c>
      <c r="I22" s="174">
        <v>8</v>
      </c>
      <c r="J22" s="174">
        <v>7</v>
      </c>
      <c r="K22" s="213">
        <f t="shared" si="2"/>
        <v>18</v>
      </c>
    </row>
    <row r="23" spans="1:11" ht="18" x14ac:dyDescent="0.25">
      <c r="A23" s="214" t="s">
        <v>54</v>
      </c>
      <c r="B23" s="206">
        <v>84</v>
      </c>
      <c r="C23" s="206">
        <v>37</v>
      </c>
      <c r="D23" s="206">
        <v>16</v>
      </c>
      <c r="E23" s="213">
        <f t="shared" si="1"/>
        <v>137</v>
      </c>
      <c r="G23" s="214" t="s">
        <v>54</v>
      </c>
      <c r="H23" s="206">
        <v>9</v>
      </c>
      <c r="I23" s="206">
        <v>3</v>
      </c>
      <c r="J23" s="206">
        <v>6</v>
      </c>
      <c r="K23" s="213">
        <f t="shared" si="2"/>
        <v>18</v>
      </c>
    </row>
    <row r="24" spans="1:11" ht="18" x14ac:dyDescent="0.25">
      <c r="A24" s="212" t="s">
        <v>55</v>
      </c>
      <c r="B24" s="174">
        <v>95</v>
      </c>
      <c r="C24" s="174">
        <v>31</v>
      </c>
      <c r="D24" s="174">
        <v>7</v>
      </c>
      <c r="E24" s="213">
        <f t="shared" si="1"/>
        <v>133</v>
      </c>
      <c r="G24" s="212" t="s">
        <v>55</v>
      </c>
      <c r="H24" s="174">
        <v>15</v>
      </c>
      <c r="I24" s="174">
        <v>17</v>
      </c>
      <c r="J24" s="174">
        <v>18</v>
      </c>
      <c r="K24" s="213">
        <f t="shared" si="2"/>
        <v>50</v>
      </c>
    </row>
    <row r="25" spans="1:11" ht="18" x14ac:dyDescent="0.25">
      <c r="A25" s="214" t="s">
        <v>56</v>
      </c>
      <c r="B25" s="206">
        <v>107</v>
      </c>
      <c r="C25" s="206">
        <v>46</v>
      </c>
      <c r="D25" s="206">
        <v>14</v>
      </c>
      <c r="E25" s="213">
        <f t="shared" si="1"/>
        <v>167</v>
      </c>
      <c r="G25" s="214" t="s">
        <v>56</v>
      </c>
      <c r="H25" s="206">
        <v>16</v>
      </c>
      <c r="I25" s="206">
        <v>7</v>
      </c>
      <c r="J25" s="206">
        <v>15</v>
      </c>
      <c r="K25" s="213">
        <f t="shared" si="2"/>
        <v>38</v>
      </c>
    </row>
    <row r="26" spans="1:11" ht="18" x14ac:dyDescent="0.25">
      <c r="A26" s="212" t="s">
        <v>64</v>
      </c>
      <c r="B26" s="174">
        <v>306</v>
      </c>
      <c r="C26" s="174">
        <v>125</v>
      </c>
      <c r="D26" s="174">
        <v>58</v>
      </c>
      <c r="E26" s="213">
        <f t="shared" si="1"/>
        <v>489</v>
      </c>
      <c r="G26" s="212" t="s">
        <v>64</v>
      </c>
      <c r="H26" s="174">
        <v>23</v>
      </c>
      <c r="I26" s="174">
        <v>18</v>
      </c>
      <c r="J26" s="174">
        <v>18</v>
      </c>
      <c r="K26" s="213">
        <f t="shared" si="2"/>
        <v>59</v>
      </c>
    </row>
    <row r="27" spans="1:11" ht="18.75" thickBot="1" x14ac:dyDescent="0.3">
      <c r="A27" s="221" t="s">
        <v>0</v>
      </c>
      <c r="B27" s="222">
        <f>SUM(B20:B26)</f>
        <v>770</v>
      </c>
      <c r="C27" s="222">
        <f>SUM(C20:C26)</f>
        <v>308</v>
      </c>
      <c r="D27" s="222">
        <f>SUM(D20:D26)</f>
        <v>116</v>
      </c>
      <c r="E27" s="223">
        <f>SUM(E20:E26)</f>
        <v>1194</v>
      </c>
      <c r="G27" s="221" t="s">
        <v>0</v>
      </c>
      <c r="H27" s="222">
        <f>SUM(H20:H26)</f>
        <v>70</v>
      </c>
      <c r="I27" s="222">
        <f t="shared" ref="I27:J27" si="3">SUM(I20:I26)</f>
        <v>56</v>
      </c>
      <c r="J27" s="222">
        <f t="shared" si="3"/>
        <v>80</v>
      </c>
      <c r="K27" s="223">
        <f>SUM(K20:K26)</f>
        <v>206</v>
      </c>
    </row>
  </sheetData>
  <mergeCells count="12">
    <mergeCell ref="A18:E18"/>
    <mergeCell ref="G18:K18"/>
    <mergeCell ref="A3:E3"/>
    <mergeCell ref="A4:E4"/>
    <mergeCell ref="A2:E2"/>
    <mergeCell ref="G4:K4"/>
    <mergeCell ref="G2:K2"/>
    <mergeCell ref="G3:K3"/>
    <mergeCell ref="A16:E16"/>
    <mergeCell ref="G16:K16"/>
    <mergeCell ref="A17:E17"/>
    <mergeCell ref="G17:K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Ungulati lagomorfi</vt:lpstr>
      <vt:lpstr>Rimanenze cinghiale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REGIONE AUTONOMA VALLE D'AOSTA</dc:creator>
  <cp:lastModifiedBy>ufficiosegreteria@comitatovenatorio.vda.it</cp:lastModifiedBy>
  <cp:lastPrinted>2025-10-21T12:47:42Z</cp:lastPrinted>
  <dcterms:created xsi:type="dcterms:W3CDTF">2001-09-19T07:29:15Z</dcterms:created>
  <dcterms:modified xsi:type="dcterms:W3CDTF">2026-06-29T11:07:49Z</dcterms:modified>
</cp:coreProperties>
</file>